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https://healthgov-my.sharepoint.com/personal/mel_martin_health_gov_au1/Documents/Web/"/>
    </mc:Choice>
  </mc:AlternateContent>
  <xr:revisionPtr revIDLastSave="14" documentId="8_{2D9228AC-4898-416E-84CE-465474D29CB2}" xr6:coauthVersionLast="47" xr6:coauthVersionMax="47" xr10:uidLastSave="{60FADF6D-D6D4-4761-B01E-B175F119C0CC}"/>
  <bookViews>
    <workbookView xWindow="-110" yWindow="-110" windowWidth="19420" windowHeight="10420" xr2:uid="{B0CD9EF6-C196-4E66-912E-43FB4DF92821}"/>
  </bookViews>
  <sheets>
    <sheet name="Instructions" sheetId="24" r:id="rId1"/>
    <sheet name="RCAT" sheetId="26" r:id="rId2"/>
    <sheet name="Completed Example" sheetId="18" r:id="rId3"/>
    <sheet name="Principles - Risk Communication" sheetId="7" r:id="rId4"/>
    <sheet name="Risk Assessment Matrix" sheetId="2"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6" i="18" l="1"/>
  <c r="S10" i="18"/>
  <c r="S6" i="26"/>
  <c r="S10" i="26"/>
  <c r="O3" i="26"/>
  <c r="N3" i="26"/>
  <c r="M3" i="26"/>
  <c r="Q6" i="26" s="1"/>
  <c r="L3" i="26"/>
  <c r="K3" i="26"/>
  <c r="J3" i="26"/>
  <c r="O3" i="18"/>
  <c r="N3" i="18"/>
  <c r="M3" i="18"/>
  <c r="L3" i="18"/>
  <c r="K3" i="18"/>
  <c r="J3" i="18"/>
  <c r="Q3" i="26" l="1"/>
  <c r="M6" i="26" s="1"/>
  <c r="P6" i="26"/>
  <c r="P3" i="26" s="1"/>
  <c r="Q6" i="18"/>
  <c r="Q3" i="18" s="1"/>
  <c r="P6" i="18"/>
  <c r="P3" i="18" s="1"/>
  <c r="N6" i="26" l="1"/>
  <c r="O6" i="26"/>
  <c r="L6" i="26"/>
  <c r="K6" i="26"/>
  <c r="J6" i="26"/>
  <c r="R3" i="26" a="1"/>
  <c r="R3" i="26" s="1"/>
  <c r="L6" i="18"/>
  <c r="J6" i="18"/>
  <c r="R3" i="18" a="1"/>
  <c r="R3" i="18" s="1"/>
  <c r="K6" i="18"/>
  <c r="O6" i="18"/>
  <c r="N6" i="18"/>
  <c r="M6" i="18"/>
  <c r="G45" i="26" l="1"/>
  <c r="H42" i="26"/>
  <c r="G37" i="26"/>
  <c r="F33" i="26"/>
  <c r="F45" i="26"/>
  <c r="G42" i="26"/>
  <c r="H39" i="26"/>
  <c r="H44" i="26"/>
  <c r="G39" i="26"/>
  <c r="H36" i="26"/>
  <c r="H45" i="26"/>
  <c r="G40" i="26"/>
  <c r="G44" i="26"/>
  <c r="H41" i="26"/>
  <c r="G36" i="26"/>
  <c r="S3" i="26"/>
  <c r="G41" i="26"/>
  <c r="H38" i="26"/>
  <c r="H43" i="26"/>
  <c r="G38" i="26"/>
  <c r="H35" i="26"/>
  <c r="G43" i="26"/>
  <c r="H40" i="26"/>
  <c r="G35" i="26"/>
  <c r="H37" i="26"/>
  <c r="H43" i="18"/>
  <c r="H42" i="18"/>
  <c r="H44" i="18"/>
  <c r="H41" i="18"/>
  <c r="H45" i="18"/>
  <c r="G38" i="18"/>
  <c r="F33" i="18"/>
  <c r="G39" i="18"/>
  <c r="H39" i="18"/>
  <c r="G45" i="18"/>
  <c r="G37" i="18"/>
  <c r="G35" i="18"/>
  <c r="G42" i="18"/>
  <c r="F45" i="18"/>
  <c r="H40" i="18"/>
  <c r="G44" i="18"/>
  <c r="G36" i="18"/>
  <c r="H38" i="18"/>
  <c r="G43" i="18"/>
  <c r="H37" i="18"/>
  <c r="H36" i="18"/>
  <c r="G41" i="18"/>
  <c r="H35" i="18"/>
  <c r="G40" i="18"/>
  <c r="S3" i="18"/>
  <c r="F40" i="26" l="1"/>
  <c r="F37" i="26"/>
  <c r="F42" i="26"/>
  <c r="F35" i="26"/>
  <c r="F39" i="26"/>
  <c r="F44" i="26"/>
  <c r="F36" i="26"/>
  <c r="F41" i="26"/>
  <c r="F38" i="26"/>
  <c r="F43" i="26"/>
  <c r="F44" i="18"/>
  <c r="F35" i="18"/>
  <c r="F43" i="18"/>
  <c r="F42" i="18"/>
  <c r="F39" i="18"/>
  <c r="F36" i="18"/>
  <c r="F41" i="18"/>
  <c r="F38" i="18"/>
  <c r="F40" i="18"/>
  <c r="F37"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<sst xmlns="http://schemas.openxmlformats.org/spreadsheetml/2006/main" count="481" uniqueCount="254">
  <si>
    <t>Low Outrage</t>
  </si>
  <si>
    <t>Medium Outrage</t>
  </si>
  <si>
    <t>High Outrage</t>
  </si>
  <si>
    <t>Low Hazard</t>
  </si>
  <si>
    <t>Medium Hazard</t>
  </si>
  <si>
    <t>High Hazard</t>
  </si>
  <si>
    <t>Outrage Level</t>
  </si>
  <si>
    <t>Hazard Level</t>
  </si>
  <si>
    <t>Rating</t>
  </si>
  <si>
    <t>Chart Title</t>
  </si>
  <si>
    <t>Completed Example</t>
  </si>
  <si>
    <t>Date:</t>
  </si>
  <si>
    <t>OUTRAGE FACTOR RATING</t>
  </si>
  <si>
    <t>Outrage factor</t>
  </si>
  <si>
    <t>LOW</t>
  </si>
  <si>
    <t>MEDIUM</t>
  </si>
  <si>
    <t>HIGH</t>
  </si>
  <si>
    <t>RATING</t>
  </si>
  <si>
    <t>Additional thoughts and notes</t>
  </si>
  <si>
    <t>Points for consideration</t>
  </si>
  <si>
    <t>Low</t>
  </si>
  <si>
    <t>Medium</t>
  </si>
  <si>
    <t>High</t>
  </si>
  <si>
    <t>Max Outrage</t>
  </si>
  <si>
    <t>Max Hazard</t>
  </si>
  <si>
    <r>
      <rPr>
        <b/>
        <sz val="9"/>
        <color theme="1"/>
        <rFont val="Calibri"/>
        <family val="2"/>
        <scheme val="minor"/>
      </rPr>
      <t>1a.</t>
    </r>
    <r>
      <rPr>
        <sz val="7"/>
        <color theme="1"/>
        <rFont val="Times New Roman"/>
        <family val="1"/>
      </rPr>
      <t xml:space="preserve"> </t>
    </r>
    <r>
      <rPr>
        <sz val="9"/>
        <color theme="1"/>
        <rFont val="Calibri"/>
        <family val="2"/>
        <scheme val="minor"/>
      </rPr>
      <t xml:space="preserve">Stakeholders’ </t>
    </r>
    <r>
      <rPr>
        <b/>
        <sz val="9"/>
        <color theme="1"/>
        <rFont val="Calibri"/>
        <family val="2"/>
        <scheme val="minor"/>
      </rPr>
      <t xml:space="preserve">trust </t>
    </r>
    <r>
      <rPr>
        <sz val="9"/>
        <color theme="1"/>
        <rFont val="Calibri"/>
        <family val="2"/>
        <scheme val="minor"/>
      </rPr>
      <t>in your competence to manage the situation well</t>
    </r>
  </si>
  <si>
    <t>Increase/decrease of trust depends on prior experience/s.</t>
  </si>
  <si>
    <r>
      <rPr>
        <b/>
        <sz val="9"/>
        <color theme="1"/>
        <rFont val="Calibri"/>
        <family val="2"/>
        <scheme val="minor"/>
      </rPr>
      <t>1b.</t>
    </r>
    <r>
      <rPr>
        <sz val="9"/>
        <color theme="1"/>
        <rFont val="Calibri"/>
        <family val="2"/>
        <scheme val="minor"/>
      </rPr>
      <t xml:space="preserve"> Stakeholders’ </t>
    </r>
    <r>
      <rPr>
        <b/>
        <sz val="9"/>
        <color theme="1"/>
        <rFont val="Calibri"/>
        <family val="2"/>
        <scheme val="minor"/>
      </rPr>
      <t>trust</t>
    </r>
    <r>
      <rPr>
        <sz val="9"/>
        <color theme="1"/>
        <rFont val="Calibri"/>
        <family val="2"/>
        <scheme val="minor"/>
      </rPr>
      <t xml:space="preserve"> in your integrity to tell them the truth</t>
    </r>
  </si>
  <si>
    <t>May be useful to ask this question for each stakeholder group (e.g. community/health/EPA or other). Think about the role of your agency in the situation.</t>
  </si>
  <si>
    <r>
      <rPr>
        <b/>
        <sz val="9"/>
        <color theme="1"/>
        <rFont val="Calibri"/>
        <family val="2"/>
        <scheme val="minor"/>
      </rPr>
      <t>2.</t>
    </r>
    <r>
      <rPr>
        <sz val="7"/>
        <color theme="1"/>
        <rFont val="Times New Roman"/>
        <family val="1"/>
      </rPr>
      <t xml:space="preserve"> </t>
    </r>
    <r>
      <rPr>
        <b/>
        <sz val="9"/>
        <color theme="1"/>
        <rFont val="Calibri"/>
        <family val="2"/>
        <scheme val="minor"/>
      </rPr>
      <t>Familiarity</t>
    </r>
    <r>
      <rPr>
        <sz val="9"/>
        <color theme="1"/>
        <rFont val="Calibri"/>
        <family val="2"/>
        <scheme val="minor"/>
      </rPr>
      <t xml:space="preserve"> of this issue (how much is this hazard ‘known’ or experienced by those who are impacted (the community)</t>
    </r>
  </si>
  <si>
    <r>
      <rPr>
        <b/>
        <sz val="9"/>
        <color theme="1"/>
        <rFont val="Calibri"/>
        <family val="2"/>
        <scheme val="minor"/>
      </rPr>
      <t>3.</t>
    </r>
    <r>
      <rPr>
        <sz val="7"/>
        <color theme="1"/>
        <rFont val="Times New Roman"/>
        <family val="1"/>
      </rPr>
      <t xml:space="preserve"> </t>
    </r>
    <r>
      <rPr>
        <sz val="9"/>
        <color theme="1"/>
        <rFont val="Calibri"/>
        <family val="2"/>
        <scheme val="minor"/>
      </rPr>
      <t xml:space="preserve">Level of </t>
    </r>
    <r>
      <rPr>
        <b/>
        <sz val="9"/>
        <color theme="1"/>
        <rFont val="Calibri"/>
        <family val="2"/>
        <scheme val="minor"/>
      </rPr>
      <t>choice</t>
    </r>
    <r>
      <rPr>
        <sz val="9"/>
        <color theme="1"/>
        <rFont val="Calibri"/>
        <family val="2"/>
        <scheme val="minor"/>
      </rPr>
      <t xml:space="preserve"> people have had with this issue</t>
    </r>
  </si>
  <si>
    <t>In some ways, this may also relate to attribution of blame – bushfire when living in bushland, vs industrial fire next door.</t>
  </si>
  <si>
    <r>
      <rPr>
        <b/>
        <sz val="9"/>
        <color theme="1"/>
        <rFont val="Calibri"/>
        <family val="2"/>
        <scheme val="minor"/>
      </rPr>
      <t>4.</t>
    </r>
    <r>
      <rPr>
        <sz val="7"/>
        <color theme="1"/>
        <rFont val="Times New Roman"/>
        <family val="1"/>
      </rPr>
      <t xml:space="preserve"> </t>
    </r>
    <r>
      <rPr>
        <sz val="9"/>
        <color theme="1"/>
        <rFont val="Calibri"/>
        <family val="2"/>
        <scheme val="minor"/>
      </rPr>
      <t xml:space="preserve">Stakeholders’ sense of their own </t>
    </r>
    <r>
      <rPr>
        <b/>
        <sz val="9"/>
        <color theme="1"/>
        <rFont val="Calibri"/>
        <family val="2"/>
        <scheme val="minor"/>
      </rPr>
      <t xml:space="preserve">control </t>
    </r>
    <r>
      <rPr>
        <sz val="9"/>
        <color theme="1"/>
        <rFont val="Calibri"/>
        <family val="2"/>
        <scheme val="minor"/>
      </rPr>
      <t>over the situation</t>
    </r>
  </si>
  <si>
    <t>Unhappy community</t>
  </si>
  <si>
    <r>
      <rPr>
        <b/>
        <sz val="9"/>
        <color theme="1"/>
        <rFont val="Calibri"/>
        <family val="2"/>
        <scheme val="minor"/>
      </rPr>
      <t>6.</t>
    </r>
    <r>
      <rPr>
        <sz val="9"/>
        <color theme="1"/>
        <rFont val="Calibri"/>
        <family val="2"/>
        <scheme val="minor"/>
      </rPr>
      <t xml:space="preserve"> </t>
    </r>
    <r>
      <rPr>
        <b/>
        <sz val="9"/>
        <color theme="1"/>
        <rFont val="Calibri"/>
        <family val="2"/>
        <scheme val="minor"/>
      </rPr>
      <t>How memorable</t>
    </r>
    <r>
      <rPr>
        <sz val="9"/>
        <color theme="1"/>
        <rFont val="Calibri"/>
        <family val="2"/>
        <scheme val="minor"/>
      </rPr>
      <t xml:space="preserve"> is or could this issue/event be?</t>
    </r>
  </si>
  <si>
    <t xml:space="preserve">- Memorable risks are the ones that linger in people’s minds. The best source of memorability is personal experience (e.g. people who live through floods/bushfires take floods/bushfires more seriously). Others include: news media; symbols (e.g. chemical hazards); signals (e.g. odour).
- High memorability can be particularly destructive when paired with low familiarity. </t>
  </si>
  <si>
    <r>
      <rPr>
        <b/>
        <sz val="9"/>
        <color theme="1"/>
        <rFont val="Calibri"/>
        <family val="2"/>
        <scheme val="minor"/>
      </rPr>
      <t>7.</t>
    </r>
    <r>
      <rPr>
        <sz val="9"/>
        <color theme="1"/>
        <rFont val="Calibri"/>
        <family val="2"/>
        <scheme val="minor"/>
      </rPr>
      <t xml:space="preserve"> How ‘easy is it (or was it) to </t>
    </r>
    <r>
      <rPr>
        <b/>
        <sz val="9"/>
        <color theme="1"/>
        <rFont val="Calibri"/>
        <family val="2"/>
        <scheme val="minor"/>
      </rPr>
      <t>envision/foresee</t>
    </r>
    <r>
      <rPr>
        <i/>
        <sz val="9"/>
        <color theme="1"/>
        <rFont val="Calibri"/>
        <family val="2"/>
        <scheme val="minor"/>
      </rPr>
      <t xml:space="preserve"> </t>
    </r>
    <r>
      <rPr>
        <sz val="9"/>
        <color theme="1"/>
        <rFont val="Calibri"/>
        <family val="2"/>
        <scheme val="minor"/>
      </rPr>
      <t>something going wrong’</t>
    </r>
  </si>
  <si>
    <t>An additional point to consider is detectability. For example, radiation is not readily ‘detectable’. Undetectable risks generally create more outrage than if they were more detectable.</t>
  </si>
  <si>
    <r>
      <rPr>
        <b/>
        <sz val="9"/>
        <color theme="1"/>
        <rFont val="Calibri"/>
        <family val="2"/>
        <scheme val="minor"/>
      </rPr>
      <t>8.</t>
    </r>
    <r>
      <rPr>
        <sz val="7"/>
        <color theme="1"/>
        <rFont val="Times New Roman"/>
        <family val="1"/>
      </rPr>
      <t xml:space="preserve"> </t>
    </r>
    <r>
      <rPr>
        <sz val="9"/>
        <color theme="1"/>
        <rFont val="Calibri"/>
        <family val="2"/>
        <scheme val="minor"/>
      </rPr>
      <t xml:space="preserve">Is the issue/event </t>
    </r>
    <r>
      <rPr>
        <b/>
        <sz val="9"/>
        <color theme="1"/>
        <rFont val="Calibri"/>
        <family val="2"/>
        <scheme val="minor"/>
      </rPr>
      <t>on-going</t>
    </r>
    <r>
      <rPr>
        <sz val="9"/>
        <color theme="1"/>
        <rFont val="Calibri"/>
        <family val="2"/>
        <scheme val="minor"/>
      </rPr>
      <t xml:space="preserve"> and affecting a number of people  spread out over time, or affecting a number of people at one time.</t>
    </r>
  </si>
  <si>
    <r>
      <t xml:space="preserve">- People share a societal value that catastrophe is more serious than chronic risk – refer to </t>
    </r>
    <r>
      <rPr>
        <u/>
        <sz val="9"/>
        <color rgb="FF0070C0"/>
        <rFont val="Calibri"/>
        <family val="2"/>
        <scheme val="minor"/>
      </rPr>
      <t>Peter Sandman’s 6th component of outrage.</t>
    </r>
    <r>
      <rPr>
        <sz val="9"/>
        <color theme="1"/>
        <rFont val="Calibri"/>
        <family val="2"/>
        <scheme val="minor"/>
      </rPr>
      <t xml:space="preserve">
- Therefore, think about this question from the viewpoint of how the event/issue might be affecting people because it is either happening on an on-going basis (chronic-like), or, it is affecting many people all at once (catastrophic-like).</t>
    </r>
  </si>
  <si>
    <t xml:space="preserve"> </t>
  </si>
  <si>
    <t>HAZARD FACTOR RATING</t>
  </si>
  <si>
    <t>Hazard Factor</t>
  </si>
  <si>
    <r>
      <rPr>
        <b/>
        <sz val="9"/>
        <color theme="1"/>
        <rFont val="Calibri"/>
        <family val="2"/>
        <scheme val="minor"/>
      </rPr>
      <t>1.</t>
    </r>
    <r>
      <rPr>
        <sz val="7"/>
        <color theme="1"/>
        <rFont val="Times New Roman"/>
        <family val="1"/>
      </rPr>
      <t xml:space="preserve"> </t>
    </r>
    <r>
      <rPr>
        <sz val="9"/>
        <color theme="1"/>
        <rFont val="Calibri"/>
        <family val="2"/>
        <scheme val="minor"/>
      </rPr>
      <t>Scale of people exposed/potentially exposed</t>
    </r>
  </si>
  <si>
    <t>0 to 10’s</t>
  </si>
  <si>
    <t>100’s to 1000’s</t>
  </si>
  <si>
    <t>10,000’s</t>
  </si>
  <si>
    <t xml:space="preserve">Sometimes the level of outrage can be more just for a low number. How many people exposed relates to the source of exposure.  </t>
  </si>
  <si>
    <t>How many people could be harmed/hurt, level of property damage or impact on property value, amenity, disruption to normal activities, psychological impact etc.  This is more than the direct health impact</t>
  </si>
  <si>
    <r>
      <rPr>
        <b/>
        <sz val="9"/>
        <color theme="1"/>
        <rFont val="Calibri"/>
        <family val="2"/>
        <scheme val="minor"/>
      </rPr>
      <t>4.</t>
    </r>
    <r>
      <rPr>
        <sz val="7"/>
        <color theme="1"/>
        <rFont val="Times New Roman"/>
        <family val="1"/>
      </rPr>
      <t xml:space="preserve"> </t>
    </r>
    <r>
      <rPr>
        <sz val="9"/>
        <color theme="1"/>
        <rFont val="Calibri"/>
        <family val="2"/>
        <scheme val="minor"/>
      </rPr>
      <t>Complexity of issue – number of stakeholders, places, issues</t>
    </r>
  </si>
  <si>
    <t>What is known? What is the ability to mitigate the hazard? Think about the consequences of the mitigation too. Un-ravel the issues that are impacting.</t>
  </si>
  <si>
    <t>#</t>
  </si>
  <si>
    <t>Principle</t>
  </si>
  <si>
    <t>Action / Description</t>
  </si>
  <si>
    <r>
      <t xml:space="preserve">Outrage Management
</t>
    </r>
    <r>
      <rPr>
        <sz val="11"/>
        <color theme="1"/>
        <rFont val="Calibri"/>
        <family val="2"/>
        <scheme val="minor"/>
      </rPr>
      <t>(High Outrage, Low Hazard)</t>
    </r>
  </si>
  <si>
    <t>High Outrage
Medium Hazard</t>
  </si>
  <si>
    <r>
      <t xml:space="preserve">Crisis Communication
</t>
    </r>
    <r>
      <rPr>
        <sz val="11"/>
        <color theme="0"/>
        <rFont val="Calibri"/>
        <family val="2"/>
        <scheme val="minor"/>
      </rPr>
      <t>(High Hazard, High Outrage)</t>
    </r>
  </si>
  <si>
    <t>Medium Outrage
Low Hazard</t>
  </si>
  <si>
    <r>
      <t xml:space="preserve">Sweet Spot
</t>
    </r>
    <r>
      <rPr>
        <sz val="11"/>
        <color theme="1"/>
        <rFont val="Calibri"/>
        <family val="2"/>
        <scheme val="minor"/>
      </rPr>
      <t>(Medium Outrage, Medium Hazard)</t>
    </r>
  </si>
  <si>
    <t>Medium Outrage
High Hazard</t>
  </si>
  <si>
    <r>
      <t xml:space="preserve">No Engagement
</t>
    </r>
    <r>
      <rPr>
        <sz val="11"/>
        <color theme="1"/>
        <rFont val="Calibri"/>
        <family val="2"/>
        <scheme val="minor"/>
      </rPr>
      <t>(Low Outrage, Low Hazard)</t>
    </r>
  </si>
  <si>
    <t>Low Outrage
Medium Hazard</t>
  </si>
  <si>
    <r>
      <t xml:space="preserve">Precaution Advocacy
</t>
    </r>
    <r>
      <rPr>
        <sz val="11"/>
        <color theme="1"/>
        <rFont val="Calibri"/>
        <family val="2"/>
        <scheme val="minor"/>
      </rPr>
      <t>(Low Outrage, High Hazard)</t>
    </r>
  </si>
  <si>
    <t>Outrage</t>
  </si>
  <si>
    <t>Hazard</t>
  </si>
  <si>
    <t>Result</t>
  </si>
  <si>
    <t>No Engagement</t>
  </si>
  <si>
    <t>Precaution Advocacy</t>
  </si>
  <si>
    <t>Sweet Spot</t>
  </si>
  <si>
    <t>Outrage Management</t>
  </si>
  <si>
    <t>Crisis Communication</t>
  </si>
  <si>
    <t>Principles for Crisis Communication</t>
  </si>
  <si>
    <t>Overarching principles</t>
  </si>
  <si>
    <t>• Develop a plan but don’t stop it from making you engage fast and early</t>
  </si>
  <si>
    <t>• If you over reassure people, the more ambivalent audiences will likely become more alarmed.
• You can diminish your credibility in the face of this crisis and people may not take action required to mitigate the risks
• If you are worrying about how far to go and need people to take action to protect against risks – lean towards the side of being more alarming than more reassuring</t>
  </si>
  <si>
    <t>• Apathetic people have a short attention span. 
• Keep your messages clear, succinct and in the right languages to get cut through with many different people</t>
  </si>
  <si>
    <t>• Communicate openly and in depth 
• Invite people in to solve the issue together</t>
  </si>
  <si>
    <t>• Accept and involve the community as a legitimate partner in finding solutions 
• Take the time to meet with people personally (if possible) and build rapport.
• Get feedback on how things are travelling, and ask yourself ‘have I done everything I promised I would?’ and ‘Have I checked in after some time has lapsed to see how people are doing?</t>
  </si>
  <si>
    <t xml:space="preserve">• Involve the public early
• Involve all groups affected or potentially affected – seek to widen out the process beyond vested interests </t>
  </si>
  <si>
    <t>• During a crisis, sounding more reassured than you are sounds false, can set you up to be wrong and can provoke debate with those who disagree with you 
• Better to say what you know and what you don’t know (and are learning more about) 
• Model the ability to bear uncertainty and take action anyway</t>
  </si>
  <si>
    <t>• Provide simple and short animated videos, or infographics to engage people and to get the messages across quickly 
• Once you have caught people’s interest draw them over to more detailed information</t>
  </si>
  <si>
    <t>• Have a clear purpose 
• Decide your stages/phases 
• Define success and how you will know if you get there 
• Plan for what could go wrong</t>
  </si>
  <si>
    <t>• Assess each new situation quickly
• Plan carefully, understanding the context and the people. Know your purpose and have clear objectives. But do not let preparation get in the way of action
• Understand the history of the issues, know the variation of views (boundary scanning)
• Plan for adequate time and resources and build in flexibility (adapt the plan)</t>
  </si>
  <si>
    <t>• Listen first, allow as much time for people to express their views as needed and allow emotion to Be expressed before providing any information. Do not assume what people know, think or feel
• Go to the community even when knowing no more than the community - let them observe your process of discovery
• Be empathetic - put yourself in their shoes</t>
  </si>
  <si>
    <t>• In a crisis, people are right to be fearful and miserable 
• Anger will always be loud and overt, anxiety and despair will be silent 
• Both emotions are at risk of flipping into denial, or escalating into terror or depression, or alternately receding into apathy 
• All these emotions are legitimate and must be a respected part of the process 
• Balance the strategies for both the minority of those who are upset and the majority who are doing what they are told</t>
  </si>
  <si>
    <t>• If you know there is an issue be proactive about communicating it rather than waiting for people to notice or complain 
• Use images and metaphors not concepts 
• When people are not paying attention (or barely!) and could lose interest at any moment it is important to make every word count. Don’t get seduced into thinking more will be better or highlighting a second message. Pick the best one and stay with it.</t>
  </si>
  <si>
    <t>• Ensure everyone in your organisation is fully briefed and communicating in line with these principles 
• You don’t want to go backwards whilst mid-flight!</t>
  </si>
  <si>
    <t>• Listen first, do not assume you know what people know, think or feel
• If you know there is an issue, be proactive, do not wait for people to notice, become concerned or seek alternate, and possibly unreliable, sources of information.</t>
  </si>
  <si>
    <t>• Do not expect to be trusted instead aim for accountability – ‘track us don’t trust us’
• Aim for accountability and submit to being monitored and evaluated by stakeholders/the public as much as possible.
• Ensure you are clear about what the scope of any community session is about – including what is ‘out of scope’ or ‘not negotiable’</t>
  </si>
  <si>
    <t>• Express your own feelings – if you seem fearless, you can’t model how we should master our fear 
• Express your wishes: ‘I wish we could give you a more definite answer’ but be mindful it is better to focus on their problems than your own 
• Tell a few stories about your past, your family and your reactions to the crisis where appropriate</t>
  </si>
  <si>
    <t>• Find out what messages people respond to by testing with a few key groups of people 
• By piloting your messages you can better align your thinking with what is going to resonate with the people you are trying to change</t>
  </si>
  <si>
    <t>• Seek to, at least, collaborate with the community, anything less will lead to more outrage 
• Don’t turn up to inform people when they think they can influence</t>
  </si>
  <si>
    <t>• Be honest, open and frank at all times – admit to limitations and uncertainties in risk assessment and to any changes to risk when new information is known.</t>
  </si>
  <si>
    <t>• Clearly state what you have done wrong. The public wish to hear how badly you have treated them
• Let the public tell you what went wrong, and then apologise.
• The more you acknowledge past problems, the more quickly the audience decides that it’s time to move on.
• It is definitely the public’s choice as to when you can stop apologising and move on.</t>
  </si>
  <si>
    <t>• All action helps people bear their emotions and therefore prevent them descending into denial 
• Where possible, offer a choice of actions so again people can feel like they are taking control for themselves 
• Provide a range of actions from simple to more complex so that different people can participate in the response</t>
  </si>
  <si>
    <t>• This sort of communication is all about generational change. Think about recycling, wearing seat belts and other long change programs. Prepare yourself to continue this course of action for many years. Success will not come quickly</t>
  </si>
  <si>
    <t>• Involve all groups affected or potentially affected or a representative sample 
• Widen the engagement out to the broader community, not just vested interests 
• Involve them in finding solutions and evaluating progress 
• Be empathetic – put yourself in their shoes</t>
  </si>
  <si>
    <t>• Monitor and evaluate the effectiveness of all communication and engagement activities during and at each stage of the process.</t>
  </si>
  <si>
    <t>• Be honest about uncertainties and limitations – what you know and what you don’t know, what you can say and what you can’t say and why
• Credibility will be built if the public can watch you flail.
• Go beyond honesty to transparency - if you cannot answer a question, say so and follow-up with an accurate response later
• Let the public see you trying to solve problems even when you don’t know the answer yet – let them see you trying new things
• You don’t need to have all the answers but you need to say you will find it and get back to them</t>
  </si>
  <si>
    <t>• Acknowledge when you are not sure what to do or which is the best course of action 
• Share the difficulty of the choices - Share even when you are not sure if it is the right choice of action 
• Say things such as ‘This was a tough decision, and we are still not sure it was the right call’ 
• If you focus on only the upset people here you will frustrate the majority who are doing the right thing</t>
  </si>
  <si>
    <t>• Find out what people’s needs are and link those needs to the features that your program offer. Eg. If people’s needs are about convenience/ease – recycling offers an easy way to get rid of rubbish and feel good about yourself!</t>
  </si>
  <si>
    <t>• Find ways to enable community ownership over solutions to problems that affect them</t>
  </si>
  <si>
    <t>• Find the most appropriate person for each situation to share the messages or lead the conversation. Trusted sources can vary depending on the situation and the issue. A local trusted voice (people like you, local leader or champion) will always have more influence than an unknown face.</t>
  </si>
  <si>
    <t>• Find out what the ‘other side’s’ good arguments are and include them in your communications, along with your own thoughts. Put all the alarming information in your communications so that the alarmists have nothing to say
• Practice ‘even though’ statements to help you find the middle ground
• Avoid getting sucked into trying to change people’s perceptions. Remember angry people resist data that shows they are wrong – it only makes them angrier
• Be clear when you are talking to those who are angry and those who aren’t</t>
  </si>
  <si>
    <t>• When there are tough decisions there are always pros and cons on either side of the argument 
• Let people know about the different opinions and let other people speak up about the pros and cons</t>
  </si>
  <si>
    <t>• People’s emotions fuel action. For precaution advocacy you are trying to ‘alert’ people – WATCH OUT! So fear is a primary emotion to tap into. The key here is to ensure you are elevating their ‘fear’ enough to take action not to overwhelm.</t>
  </si>
  <si>
    <t>• Provide information to help people understand what dilemmas you face in making decisions 
• Unpack the pros and cons and ensure the information is diverse and includes the polarity of views</t>
  </si>
  <si>
    <t>• Different communities with different communication needs will require specific tailored approaches. This MUST be planned for within each risk communication activity. Different communication needs might mean different languages, the use of infographics/pictographs, or using different channels to access communities they may not use or trust ‘typical’ communication channels.</t>
  </si>
  <si>
    <t xml:space="preserve">• Don’t ‘brag’ about your wins, instead give away credit for your success
• Acknowledge what your critics have made you do </t>
  </si>
  <si>
    <t>• Focus on the way you made mistakes – the more you do this others will more likely focus on the ways you didn’t 
• Alternately if you focus on how it wasn’t your fault others will clearly shout out your mistakes 
• Better to be the first at espousing your faults and misbehaviour in relation to the hazard 
• This will help when you hit ‘post-crisis’ when the recriminations will emerge</t>
  </si>
  <si>
    <t>• Although fear and concern is a big driver for taking precautions against a real and dangerous hazard, other emotions play a role too. Safety for others (family) and anger can also be powerful motivators for change.</t>
  </si>
  <si>
    <t>• Listen deeply to the community 
• Never underestimate the public’s technical knowledge and capacity to understand issues 
• Trust, credibility, competence, fairness and empathy are of equal or greater important to the community as facts and figures</t>
  </si>
  <si>
    <t>• Use clear calls to action or simple checklists to make behaviours stand out and easier to act on</t>
  </si>
  <si>
    <t>• The angrier people are, the less they want you to be in control. Let the community do some of the driving
• Collaborate with the community on finding solutions. Let the public see you struggle to solve the problem – this will build trust
• Build in joint evaluation mechanisms
• By providing more public control it will help people understand that you are trying to get it right – they are more likely to accept future failings if they can see that you are genuine in your efforts to reach the best possible solution.</t>
  </si>
  <si>
    <t>• Too much information gets withheld from the public – make a point of aiming for absolute candour knowing that you will not (and probably should not in some cases) share everything 
• Explain what influenced your thinking or actions that the public would not be in a position to know about</t>
  </si>
  <si>
    <t>• Precaution advocacy is about taking precautions as much as it is about alerting people to the risks/hazards. Give people things to do so they can take precautions (even symbolic ones). 
• Think about precautions that are easy and some which would show greater protection – give people choices 
• Sometimes its even better to get people taking precautions and then teaching them about the hazard</t>
  </si>
  <si>
    <t>• Be honest about uncertainties and limitations – what you know and what you don’t know, what you can say and what you can’t say and why 
• Do not expect to be trusted instead aim for accountability – ‘track us don’t trust us’ 
• Respond when you can</t>
  </si>
  <si>
    <t>• Listen for factors beyond the hazard such as ideology, self-interest, greed, revenge and ego
• Say things like ‘I wonder if anyone is worried about…’ or ‘some people may be worried about..’ to bring these to the fore</t>
  </si>
  <si>
    <t>• This means telling people what to expect in the near future – this is especially useful when it’s about uncertainty
• Examples: ‘We will learn things in the coming weeks that everyone will wish we had known when we started’ or ‘We expect to lessen the restrictions in the coming days but it will depend on the numbers’
• Even harder than the above is providing pre-crisis anticipatory guidance to get ready for possible emergencies. An example of this is when you know it is going to be a ‘bad’ fire season with potentially high risk for many rural communities. Get in early at start preparing people for what they can expect in the summer and what they need to do.</t>
  </si>
  <si>
    <t>• People adopt precautions in stages. Each transition has its own communication strategies and approaches. 
• Think about your messaging in terms of these stages: 
      o Stage 1: Unaware and unengaged 
      o Stage 2: Aware and unengaged 
      o Stage 3: Engaged but undecided about action 
      o Stage 4: Engaged and deciding to act (not actually acted yet) 
      o Stage 5: Act 
      o Stage 6: Decide to keep acting</t>
  </si>
  <si>
    <t>• To the greatest extent possible, implement the recommendations from the engagement process and if you are unable to do so, publicly explain why</t>
  </si>
  <si>
    <t>• Provide immediate and regular updates 
• Use communications channels that are accessed by the targeted audience</t>
  </si>
  <si>
    <r>
      <rPr>
        <b/>
        <sz val="9"/>
        <color theme="1"/>
        <rFont val="Calibri"/>
        <family val="2"/>
        <scheme val="minor"/>
      </rPr>
      <t>5.</t>
    </r>
    <r>
      <rPr>
        <sz val="7"/>
        <color theme="1"/>
        <rFont val="Times New Roman"/>
        <family val="1"/>
      </rPr>
      <t xml:space="preserve"> </t>
    </r>
    <r>
      <rPr>
        <sz val="9"/>
        <color theme="1"/>
        <rFont val="Calibri"/>
        <family val="2"/>
        <scheme val="minor"/>
      </rPr>
      <t xml:space="preserve">How </t>
    </r>
    <r>
      <rPr>
        <b/>
        <sz val="9"/>
        <color theme="1"/>
        <rFont val="Calibri"/>
        <family val="2"/>
        <scheme val="minor"/>
      </rPr>
      <t>natural</t>
    </r>
    <r>
      <rPr>
        <sz val="9"/>
        <color theme="1"/>
        <rFont val="Calibri"/>
        <family val="2"/>
        <scheme val="minor"/>
      </rPr>
      <t xml:space="preserve"> does the issue seem?</t>
    </r>
  </si>
  <si>
    <t>For comparison: A fire at a chemical facility is synthetic or industrial. A bushfire is natural; but it could also be both natural and have un-natural consequences, such as causing a fire in an industrial facility.</t>
  </si>
  <si>
    <t>- Different for each stakeholder (eg agencies versus community; the community is most critical).
- Sense of control can change depending on the length of time it takes to respond to the event.
- Voluntariness is who decides. Control is who implements. Sharing control reduces outrage.
- If the behaviour is voluntary (resulting in voluntary risk) then its more acceptable than if it is coerced.</t>
  </si>
  <si>
    <r>
      <rPr>
        <b/>
        <sz val="9"/>
        <color theme="1"/>
        <rFont val="Calibri"/>
        <family val="2"/>
        <scheme val="minor"/>
      </rPr>
      <t>9.</t>
    </r>
    <r>
      <rPr>
        <sz val="9"/>
        <color theme="1"/>
        <rFont val="Calibri"/>
        <family val="2"/>
        <scheme val="minor"/>
      </rPr>
      <t xml:space="preserve"> Stakeholders' view on how </t>
    </r>
    <r>
      <rPr>
        <b/>
        <sz val="9"/>
        <color theme="1"/>
        <rFont val="Calibri"/>
        <family val="2"/>
        <scheme val="minor"/>
      </rPr>
      <t xml:space="preserve">responsive </t>
    </r>
    <r>
      <rPr>
        <sz val="9"/>
        <color theme="1"/>
        <rFont val="Calibri"/>
        <family val="2"/>
        <scheme val="minor"/>
      </rPr>
      <t>and</t>
    </r>
    <r>
      <rPr>
        <b/>
        <sz val="9"/>
        <color theme="1"/>
        <rFont val="Calibri"/>
        <family val="2"/>
        <scheme val="minor"/>
      </rPr>
      <t xml:space="preserve"> adaptive</t>
    </r>
    <r>
      <rPr>
        <sz val="9"/>
        <color theme="1"/>
        <rFont val="Calibri"/>
        <family val="2"/>
        <scheme val="minor"/>
      </rPr>
      <t xml:space="preserve"> you</t>
    </r>
    <r>
      <rPr>
        <b/>
        <sz val="9"/>
        <color theme="1"/>
        <rFont val="Calibri"/>
        <family val="2"/>
        <scheme val="minor"/>
      </rPr>
      <t xml:space="preserve"> </t>
    </r>
    <r>
      <rPr>
        <sz val="9"/>
        <color theme="1"/>
        <rFont val="Calibri"/>
        <family val="2"/>
        <scheme val="minor"/>
      </rPr>
      <t>or others have been to the issue and their concerns?</t>
    </r>
  </si>
  <si>
    <t>Process percieved as responsive and adaptive.</t>
  </si>
  <si>
    <t>Process percieved as partly responsive and adaptive.</t>
  </si>
  <si>
    <t>Process perceived as not responsive and adaptive.</t>
  </si>
  <si>
    <t>- When there is a high level of risk uncertainty amongst the experts, this increases outrage potential (when the risk is imposed by others as opposed to controlled by the individual). Expert or agency disagreement implies uncertainty and therefore increases outrage. Acknowledging uncertainty howeer reduces outrage.
- A community is less likely to be outraged if authorities are more certain about the harm and the risk is well understood, even if the harm is likely to be great.</t>
  </si>
  <si>
    <r>
      <rPr>
        <b/>
        <sz val="9"/>
        <color theme="1"/>
        <rFont val="Calibri"/>
        <family val="2"/>
        <scheme val="minor"/>
      </rPr>
      <t>10.</t>
    </r>
    <r>
      <rPr>
        <sz val="7"/>
        <color theme="1"/>
        <rFont val="Times New Roman"/>
        <family val="1"/>
      </rPr>
      <t xml:space="preserve"> </t>
    </r>
    <r>
      <rPr>
        <sz val="9"/>
        <color theme="1"/>
        <rFont val="Calibri"/>
        <family val="2"/>
        <scheme val="minor"/>
      </rPr>
      <t>What is the level of</t>
    </r>
    <r>
      <rPr>
        <b/>
        <sz val="9"/>
        <color theme="1"/>
        <rFont val="Calibri"/>
        <family val="2"/>
        <scheme val="minor"/>
      </rPr>
      <t xml:space="preserve"> risk uncertainty </t>
    </r>
    <r>
      <rPr>
        <sz val="9"/>
        <color theme="1"/>
        <rFont val="Calibri"/>
        <family val="2"/>
        <scheme val="minor"/>
      </rPr>
      <t>(for decision-makers/authorities)?</t>
    </r>
  </si>
  <si>
    <t>Low level of risk uncertainty.</t>
  </si>
  <si>
    <r>
      <rPr>
        <b/>
        <sz val="9"/>
        <color theme="1"/>
        <rFont val="Calibri"/>
        <family val="2"/>
        <scheme val="minor"/>
      </rPr>
      <t>11.</t>
    </r>
    <r>
      <rPr>
        <sz val="9"/>
        <color theme="1"/>
        <rFont val="Calibri"/>
        <family val="2"/>
        <scheme val="minor"/>
      </rPr>
      <t xml:space="preserve"> Does the issue seem </t>
    </r>
    <r>
      <rPr>
        <b/>
        <sz val="9"/>
        <color theme="1"/>
        <rFont val="Calibri"/>
        <family val="2"/>
        <scheme val="minor"/>
      </rPr>
      <t xml:space="preserve">fair </t>
    </r>
    <r>
      <rPr>
        <sz val="9"/>
        <color theme="1"/>
        <rFont val="Calibri"/>
        <family val="2"/>
        <scheme val="minor"/>
      </rPr>
      <t xml:space="preserve">or </t>
    </r>
    <r>
      <rPr>
        <b/>
        <sz val="9"/>
        <color theme="1"/>
        <rFont val="Calibri"/>
        <family val="2"/>
        <scheme val="minor"/>
      </rPr>
      <t>unfair</t>
    </r>
    <r>
      <rPr>
        <sz val="9"/>
        <color theme="1"/>
        <rFont val="Calibri"/>
        <family val="2"/>
        <scheme val="minor"/>
      </rPr>
      <t>?</t>
    </r>
  </si>
  <si>
    <t xml:space="preserve">Considerations can include, whether it is viewed as: wrongful; unethical; immoral; inequitable; or unjust. </t>
  </si>
  <si>
    <r>
      <rPr>
        <b/>
        <sz val="9"/>
        <color theme="1"/>
        <rFont val="Calibri"/>
        <family val="2"/>
        <scheme val="minor"/>
      </rPr>
      <t xml:space="preserve">12. </t>
    </r>
    <r>
      <rPr>
        <sz val="9"/>
        <color theme="1"/>
        <rFont val="Calibri"/>
        <family val="2"/>
        <scheme val="minor"/>
      </rPr>
      <t>Are vulnerable/sensitive populations affected?</t>
    </r>
  </si>
  <si>
    <t>None or low/minimal impacts to sensitive populations.</t>
  </si>
  <si>
    <t>Some additional/moderate impacts to sensitive populations.</t>
  </si>
  <si>
    <t>High impact to sensitive populations.</t>
  </si>
  <si>
    <r>
      <t xml:space="preserve">The effect on </t>
    </r>
    <r>
      <rPr>
        <b/>
        <sz val="9"/>
        <color theme="1"/>
        <rFont val="Calibri"/>
        <family val="2"/>
        <scheme val="minor"/>
      </rPr>
      <t xml:space="preserve">children or other vulnerable/sensitive populations such as people who are pregnant and older or first nations people, </t>
    </r>
    <r>
      <rPr>
        <sz val="9"/>
        <color theme="1"/>
        <rFont val="Calibri"/>
        <family val="2"/>
        <scheme val="minor"/>
      </rPr>
      <t>will generally drive more outrage than the effect to the environment or workers (and environmental risk generally captures more attention than occupational risk).</t>
    </r>
  </si>
  <si>
    <t>There may be variations in emotion; proximity to the issue/event is a factor. Are they uninterested &amp; inattentive (i.e. causing low outrage), interested &amp; attentive, or outraged and frightened?</t>
  </si>
  <si>
    <r>
      <rPr>
        <b/>
        <sz val="9"/>
        <color theme="1"/>
        <rFont val="Calibri"/>
        <family val="2"/>
        <scheme val="minor"/>
      </rPr>
      <t xml:space="preserve">13. </t>
    </r>
    <r>
      <rPr>
        <sz val="9"/>
        <color theme="1"/>
        <rFont val="Calibri"/>
        <family val="2"/>
        <scheme val="minor"/>
      </rPr>
      <t xml:space="preserve">What is the </t>
    </r>
    <r>
      <rPr>
        <b/>
        <sz val="9"/>
        <color theme="1"/>
        <rFont val="Calibri"/>
        <family val="2"/>
        <scheme val="minor"/>
      </rPr>
      <t>level of emotion</t>
    </r>
    <r>
      <rPr>
        <sz val="9"/>
        <color theme="1"/>
        <rFont val="Calibri"/>
        <family val="2"/>
        <scheme val="minor"/>
      </rPr>
      <t xml:space="preserve"> (fear incl. dread, anxiety, frustration, anger) and, what is drivng their emotion or their level of emotion?</t>
    </r>
  </si>
  <si>
    <r>
      <rPr>
        <b/>
        <sz val="9"/>
        <color theme="1"/>
        <rFont val="Calibri"/>
        <family val="2"/>
        <scheme val="minor"/>
      </rPr>
      <t xml:space="preserve">14. </t>
    </r>
    <r>
      <rPr>
        <sz val="9"/>
        <color theme="1"/>
        <rFont val="Calibri"/>
        <family val="2"/>
        <scheme val="minor"/>
      </rPr>
      <t xml:space="preserve">How engaged are </t>
    </r>
    <r>
      <rPr>
        <b/>
        <sz val="9"/>
        <color theme="1"/>
        <rFont val="Calibri"/>
        <family val="2"/>
        <scheme val="minor"/>
      </rPr>
      <t>public facing (media &amp; social media) channels</t>
    </r>
    <r>
      <rPr>
        <sz val="9"/>
        <color theme="1"/>
        <rFont val="Calibri"/>
        <family val="2"/>
        <scheme val="minor"/>
      </rPr>
      <t xml:space="preserve"> and what do you think is their level of </t>
    </r>
    <r>
      <rPr>
        <b/>
        <sz val="9"/>
        <color theme="1"/>
        <rFont val="Calibri"/>
        <family val="2"/>
        <scheme val="minor"/>
      </rPr>
      <t>impact</t>
    </r>
    <r>
      <rPr>
        <sz val="9"/>
        <color theme="1"/>
        <rFont val="Calibri"/>
        <family val="2"/>
        <scheme val="minor"/>
      </rPr>
      <t>?</t>
    </r>
  </si>
  <si>
    <t>The question indicates the extent of the outrage; accuracy of information; potential for misinformation (this and inaccurate information generates high outrage); how far people’s voices will be heard; best channels of communication; and level of response. This will help to better gauge the potential work ahead. Media attention is more of a result of outrage but amplifies it. Medium outrage could be expected with media mostly reporting fairly and not ‘front page’. Emotion communicated through many channels can increase outrage; conversely, the number of channels may not matter if it is intensive in just one (or more); furthermore, social media is a very prevalent channel.</t>
  </si>
  <si>
    <t>Existing advocacy groups taking an interest or new groups being formed.</t>
  </si>
  <si>
    <t>High level of interest/activity from advocacy groups.</t>
  </si>
  <si>
    <t>It is important to know who has the emotion and who they are influencing. Consider what you understand their concerns/expertise/potential to influence are. Activists or the media feed the outrage, but friends and neighbours can feed it even more. Local collective action can include a neighbourhood meeting.</t>
  </si>
  <si>
    <r>
      <rPr>
        <b/>
        <sz val="9"/>
        <color theme="1"/>
        <rFont val="Calibri"/>
        <family val="2"/>
        <scheme val="minor"/>
      </rPr>
      <t xml:space="preserve">16. </t>
    </r>
    <r>
      <rPr>
        <sz val="9"/>
        <color theme="1"/>
        <rFont val="Calibri"/>
        <family val="2"/>
        <scheme val="minor"/>
      </rPr>
      <t xml:space="preserve">If known, are the </t>
    </r>
    <r>
      <rPr>
        <b/>
        <sz val="9"/>
        <color theme="1"/>
        <rFont val="Calibri"/>
        <family val="2"/>
        <scheme val="minor"/>
      </rPr>
      <t xml:space="preserve">effects immediate or delayed? </t>
    </r>
  </si>
  <si>
    <r>
      <t xml:space="preserve">15. </t>
    </r>
    <r>
      <rPr>
        <sz val="9"/>
        <color theme="1"/>
        <rFont val="Calibri"/>
        <family val="2"/>
        <scheme val="minor"/>
      </rPr>
      <t xml:space="preserve">Is there much </t>
    </r>
    <r>
      <rPr>
        <b/>
        <sz val="9"/>
        <color theme="1"/>
        <rFont val="Calibri"/>
        <family val="2"/>
        <scheme val="minor"/>
      </rPr>
      <t xml:space="preserve">collective action (or opportunity for it)? </t>
    </r>
    <r>
      <rPr>
        <sz val="9"/>
        <color theme="1"/>
        <rFont val="Calibri"/>
        <family val="2"/>
        <scheme val="minor"/>
      </rPr>
      <t xml:space="preserve">How much are </t>
    </r>
    <r>
      <rPr>
        <b/>
        <sz val="9"/>
        <color theme="1"/>
        <rFont val="Calibri"/>
        <family val="2"/>
        <scheme val="minor"/>
      </rPr>
      <t xml:space="preserve">advocacy groups seizing </t>
    </r>
    <r>
      <rPr>
        <sz val="9"/>
        <color theme="1"/>
        <rFont val="Calibri"/>
        <family val="2"/>
        <scheme val="minor"/>
      </rPr>
      <t>on the issue?</t>
    </r>
  </si>
  <si>
    <t>Cancer and birth defects are examples of delayed effects (beyond imminent). Delayed effects, including potential long-term effects or impacts, are often taken more seriously and increases outrage potential (with the exception of catastrophes). Consider if there could be impacts on future generations, (for example will it be an issue in 25, 50, 100 or 200 years or even longer?).
Effects or impacts that are not reversible will likely cause more outrage than effects than are.</t>
  </si>
  <si>
    <t>If so, this increases the level of outrage. Inferred/population level health effects based on statistical data)  create less outrage than a person you can see or hear on TV, newspapers, social media or the radio. Also, the environment could be considered as identifiable, as well as pets or other animals.</t>
  </si>
  <si>
    <r>
      <t xml:space="preserve">Outrage typically increases if the issue or risk is </t>
    </r>
    <r>
      <rPr>
        <b/>
        <sz val="9"/>
        <color theme="1"/>
        <rFont val="Calibri"/>
        <family val="2"/>
        <scheme val="minor"/>
      </rPr>
      <t>reduced</t>
    </r>
    <r>
      <rPr>
        <sz val="9"/>
        <color theme="1"/>
        <rFont val="Calibri"/>
        <family val="2"/>
        <scheme val="minor"/>
      </rPr>
      <t xml:space="preserve"> instead of being </t>
    </r>
    <r>
      <rPr>
        <b/>
        <sz val="9"/>
        <color theme="1"/>
        <rFont val="Calibri"/>
        <family val="2"/>
        <scheme val="minor"/>
      </rPr>
      <t>eliminated</t>
    </r>
    <r>
      <rPr>
        <sz val="9"/>
        <color theme="1"/>
        <rFont val="Calibri"/>
        <family val="2"/>
        <scheme val="minor"/>
      </rPr>
      <t>, especially when it is perceived that the risk could be eliminated. Prevention is generally preferred (e.g. addressing the issue at the planning stage) and avoids the outrage.</t>
    </r>
  </si>
  <si>
    <t>Hazard is reduced but will still be present at unacceptable levels.</t>
  </si>
  <si>
    <t>Hazard can be (or could have been) eliminated but is reduced (or will be) to below relevant guideline levels or standards.</t>
  </si>
  <si>
    <r>
      <t xml:space="preserve">Hazard can and will be eliminated, or, is reduced to </t>
    </r>
    <r>
      <rPr>
        <b/>
        <sz val="9"/>
        <color theme="1"/>
        <rFont val="Calibri"/>
        <family val="2"/>
        <scheme val="minor"/>
      </rPr>
      <t>agreed acceptable levels with stakeholders.</t>
    </r>
  </si>
  <si>
    <r>
      <rPr>
        <b/>
        <sz val="9"/>
        <color theme="1"/>
        <rFont val="Calibri"/>
        <family val="2"/>
        <scheme val="minor"/>
      </rPr>
      <t xml:space="preserve">18. </t>
    </r>
    <r>
      <rPr>
        <sz val="9"/>
        <color theme="1"/>
        <rFont val="Calibri"/>
        <family val="2"/>
        <scheme val="minor"/>
      </rPr>
      <t xml:space="preserve">Can the hazard be </t>
    </r>
    <r>
      <rPr>
        <b/>
        <sz val="9"/>
        <color theme="1"/>
        <rFont val="Calibri"/>
        <family val="2"/>
        <scheme val="minor"/>
      </rPr>
      <t>eliminated or reduced</t>
    </r>
    <r>
      <rPr>
        <sz val="9"/>
        <color theme="1"/>
        <rFont val="Calibri"/>
        <family val="2"/>
        <scheme val="minor"/>
      </rPr>
      <t xml:space="preserve">? </t>
    </r>
  </si>
  <si>
    <r>
      <t xml:space="preserve">17. </t>
    </r>
    <r>
      <rPr>
        <sz val="9"/>
        <color theme="1"/>
        <rFont val="Calibri"/>
        <family val="2"/>
        <scheme val="minor"/>
      </rPr>
      <t xml:space="preserve">Are there </t>
    </r>
    <r>
      <rPr>
        <b/>
        <sz val="9"/>
        <color theme="1"/>
        <rFont val="Calibri"/>
        <family val="2"/>
        <scheme val="minor"/>
      </rPr>
      <t>individuals</t>
    </r>
    <r>
      <rPr>
        <sz val="9"/>
        <color theme="1"/>
        <rFont val="Calibri"/>
        <family val="2"/>
        <scheme val="minor"/>
      </rPr>
      <t xml:space="preserve"> in the affected population who have been publicly </t>
    </r>
    <r>
      <rPr>
        <b/>
        <sz val="9"/>
        <color theme="1"/>
        <rFont val="Calibri"/>
        <family val="2"/>
        <scheme val="minor"/>
      </rPr>
      <t>identified in media?</t>
    </r>
  </si>
  <si>
    <t>Identifiable and impacted individuals.</t>
  </si>
  <si>
    <t>Identifiable individuals with potential impacts.</t>
  </si>
  <si>
    <t>No identifiable individuals.</t>
  </si>
  <si>
    <t>No effects/effects are immediate (or have occurred) but are not noticeable/are minor/have little impact/are reversible.</t>
  </si>
  <si>
    <t>Immediate effects have occurred or are imminent, but are (or are expected to be) less serious/have a moderate impact.</t>
  </si>
  <si>
    <t>Delayed effects (ie. beyond imminent), and/or immediate effects that have a major impact, and/or the effects are not reversible.</t>
  </si>
  <si>
    <t>High level of media involvement.</t>
  </si>
  <si>
    <t>Moderate media interest in issue.</t>
  </si>
  <si>
    <t>Low media interest in issue.</t>
  </si>
  <si>
    <t>No collective action from existing advocacy.</t>
  </si>
  <si>
    <t>Calm and accepting or uninterested.</t>
  </si>
  <si>
    <t>Concern over issue or emotional response likely.</t>
  </si>
  <si>
    <t>High/demonstrable level of emotional response.</t>
  </si>
  <si>
    <t>Fair.</t>
  </si>
  <si>
    <t>Somewhat unfair.</t>
  </si>
  <si>
    <t>Unfair.</t>
  </si>
  <si>
    <t>High level of risk uncertainty.</t>
  </si>
  <si>
    <t>Moderate level of risk uncertainty.</t>
  </si>
  <si>
    <t>Not foreseeable.</t>
  </si>
  <si>
    <t>Somewhat foreseeable.</t>
  </si>
  <si>
    <t>Very foreseeable.</t>
  </si>
  <si>
    <t>Very memorable.</t>
  </si>
  <si>
    <t>Somewhat memorable.</t>
  </si>
  <si>
    <t>Not memorable .</t>
  </si>
  <si>
    <t>Natural (not synthetic).</t>
  </si>
  <si>
    <t>Both natural and synthetic (some involvement of people).</t>
  </si>
  <si>
    <t>Synthetic, manufactured, industrial (caused by people).</t>
  </si>
  <si>
    <t>Forced upon them.</t>
  </si>
  <si>
    <t>Some control over their involvement.</t>
  </si>
  <si>
    <t>Voluntary involvement.</t>
  </si>
  <si>
    <t>Lots of choice.</t>
  </si>
  <si>
    <t>A little bit of choice.</t>
  </si>
  <si>
    <t>No choice.</t>
  </si>
  <si>
    <t>Unfamiliar/new/unknown.</t>
  </si>
  <si>
    <t>Somewhat familiar.</t>
  </si>
  <si>
    <t>Very familiar/known.</t>
  </si>
  <si>
    <t>Perceived as very truthful.</t>
  </si>
  <si>
    <t>High trust in your competence.</t>
  </si>
  <si>
    <t>Some trust in your competence.</t>
  </si>
  <si>
    <t>Perceived as somewhat truthful.</t>
  </si>
  <si>
    <t>Perceived as not truthful.</t>
  </si>
  <si>
    <t>Don’t have trust in your competence.</t>
  </si>
  <si>
    <t>- A responsive process includes: Openness; timeliness; adaptive to changing information; courtesy; sharing community values; hearing &amp; listening to the people; compassion; and an apology (for mistakes).
- How you engage with the community and your action and response taken to address an issue has a substantial impact on people's perception of risk.</t>
  </si>
  <si>
    <t>Defining the issue is a good idea, for example, the difference between the event and hazard (e.g. CCA treated timber burning in a bushfire).  The level of outrage can depend on the level of understanding of the hazard and community awareness of the magnitude of the hazard.</t>
  </si>
  <si>
    <r>
      <rPr>
        <b/>
        <sz val="9"/>
        <color theme="1"/>
        <rFont val="Calibri"/>
        <family val="2"/>
        <scheme val="minor"/>
      </rPr>
      <t>2.</t>
    </r>
    <r>
      <rPr>
        <b/>
        <sz val="7"/>
        <color theme="1"/>
        <rFont val="Times New Roman"/>
        <family val="1"/>
      </rPr>
      <t xml:space="preserve"> </t>
    </r>
    <r>
      <rPr>
        <sz val="9"/>
        <color theme="1"/>
        <rFont val="Calibri"/>
        <family val="2"/>
        <scheme val="minor"/>
      </rPr>
      <t>Magnitude – actual/potential level of consequences on the public/stakeholders</t>
    </r>
  </si>
  <si>
    <r>
      <rPr>
        <b/>
        <sz val="9"/>
        <color theme="1"/>
        <rFont val="Calibri"/>
        <family val="2"/>
        <scheme val="minor"/>
      </rPr>
      <t>3.</t>
    </r>
    <r>
      <rPr>
        <b/>
        <sz val="7"/>
        <color theme="1"/>
        <rFont val="Times New Roman"/>
        <family val="1"/>
      </rPr>
      <t xml:space="preserve"> </t>
    </r>
    <r>
      <rPr>
        <sz val="9"/>
        <color theme="1"/>
        <rFont val="Calibri"/>
        <family val="2"/>
        <scheme val="minor"/>
      </rPr>
      <t>Probability – how likely is it that consequences will occur?</t>
    </r>
  </si>
  <si>
    <t>How likely is it that there will be a negative impact?</t>
  </si>
  <si>
    <t xml:space="preserve">How soon are the negative impacts going to happen? (If it were to occur, when will it occur?)  </t>
  </si>
  <si>
    <r>
      <rPr>
        <b/>
        <sz val="9"/>
        <color theme="1"/>
        <rFont val="Calibri"/>
        <family val="2"/>
        <scheme val="minor"/>
      </rPr>
      <t>5.</t>
    </r>
    <r>
      <rPr>
        <sz val="7"/>
        <color theme="1"/>
        <rFont val="Times New Roman"/>
        <family val="1"/>
      </rPr>
      <t xml:space="preserve"> </t>
    </r>
    <r>
      <rPr>
        <sz val="9"/>
        <color theme="1"/>
        <rFont val="Calibri"/>
        <family val="2"/>
        <scheme val="minor"/>
      </rPr>
      <t>How imminent are the consequences?</t>
    </r>
  </si>
  <si>
    <t>A long time from now.</t>
  </si>
  <si>
    <t>Little consequence.</t>
  </si>
  <si>
    <t>Not likely to happen.</t>
  </si>
  <si>
    <t>Nil – low complexity.</t>
  </si>
  <si>
    <t>Some consequence.</t>
  </si>
  <si>
    <t>May happen.</t>
  </si>
  <si>
    <t>Some complexity.</t>
  </si>
  <si>
    <t>In the foreseeable future.</t>
  </si>
  <si>
    <t>High consequence.</t>
  </si>
  <si>
    <t>Very likely to happen/happening currently.</t>
  </si>
  <si>
    <t>High level of complexity.</t>
  </si>
  <si>
    <t>Imminent/current.</t>
  </si>
  <si>
    <t>a. Right click on the tab you wish to duplicate.</t>
  </si>
  <si>
    <t>2. Type a name for this assessment into cell C3.</t>
  </si>
  <si>
    <t>List of possible stakeholders:</t>
  </si>
  <si>
    <t>By category:</t>
  </si>
  <si>
    <t>How to use the Risk Communication Assessment Tool (RCAT):</t>
  </si>
  <si>
    <r>
      <rPr>
        <b/>
        <sz val="12"/>
        <color theme="1"/>
        <rFont val="Calibri"/>
        <family val="2"/>
        <scheme val="minor"/>
      </rPr>
      <t>1.</t>
    </r>
    <r>
      <rPr>
        <b/>
        <sz val="12"/>
        <color theme="1"/>
        <rFont val="Times New Roman"/>
        <family val="1"/>
      </rPr>
      <t> </t>
    </r>
    <r>
      <rPr>
        <b/>
        <sz val="12"/>
        <color theme="1"/>
        <rFont val="Calibri"/>
        <family val="2"/>
        <scheme val="minor"/>
      </rPr>
      <t xml:space="preserve">Create a duplicate of the RCAT tab – rename it to suit the incident you are assessing. </t>
    </r>
    <r>
      <rPr>
        <sz val="12"/>
        <color theme="1"/>
        <rFont val="Calibri"/>
        <family val="2"/>
        <scheme val="minor"/>
      </rPr>
      <t xml:space="preserve">Creating a duplicate will preserve the original tab as a blank template for future assessments. </t>
    </r>
  </si>
  <si>
    <t>b. Select "Move or Copy...".</t>
  </si>
  <si>
    <t>c. In the pop-up that appears, select the box labelled "Create a copy". Then click "OK".</t>
  </si>
  <si>
    <t>d. A duplicate tab will appear, named "[Original tab name] (2)" - rename this by right-clicking on the tab, select "Rename", then type an appropriate name to suit the incident and hit your "Enter" key.</t>
  </si>
  <si>
    <r>
      <t>3.</t>
    </r>
    <r>
      <rPr>
        <b/>
        <sz val="12"/>
        <color theme="1"/>
        <rFont val="Times New Roman"/>
        <family val="1"/>
      </rPr>
      <t> </t>
    </r>
    <r>
      <rPr>
        <b/>
        <sz val="12"/>
        <color theme="1"/>
        <rFont val="Calibri"/>
        <family val="2"/>
        <scheme val="minor"/>
      </rPr>
      <t>Type the date you are beginning the assessment in cell G3.</t>
    </r>
  </si>
  <si>
    <r>
      <rPr>
        <b/>
        <sz val="12"/>
        <color theme="1"/>
        <rFont val="Calibri"/>
        <family val="2"/>
        <scheme val="minor"/>
      </rPr>
      <t>4.</t>
    </r>
    <r>
      <rPr>
        <b/>
        <sz val="12"/>
        <color theme="1"/>
        <rFont val="Times New Roman"/>
        <family val="1"/>
      </rPr>
      <t> </t>
    </r>
    <r>
      <rPr>
        <b/>
        <sz val="12"/>
        <color theme="1"/>
        <rFont val="Calibri"/>
        <family val="2"/>
        <scheme val="minor"/>
      </rPr>
      <t>Examine the factors in column B and assess your situation against each one. Use the factor ratings (columns C-E) to help determine whether this factor would be low, medium or high.</t>
    </r>
    <r>
      <rPr>
        <sz val="12"/>
        <color theme="1"/>
        <rFont val="Calibri"/>
        <family val="2"/>
        <scheme val="minor"/>
      </rPr>
      <t xml:space="preserve"> Column H has additional points for you to consider while thinking about your risk.</t>
    </r>
  </si>
  <si>
    <r>
      <rPr>
        <b/>
        <sz val="12"/>
        <color theme="1"/>
        <rFont val="Calibri"/>
        <family val="2"/>
        <scheme val="minor"/>
      </rPr>
      <t>5. Use column F to record your choice of rating level for each statement by selecting one of the three options in the drop down list.</t>
    </r>
    <r>
      <rPr>
        <sz val="12"/>
        <color theme="1"/>
        <rFont val="Calibri"/>
        <family val="2"/>
        <scheme val="minor"/>
      </rPr>
      <t xml:space="preserve"> Alternatively, users can type the words "LOW", "MEDIUM" or "HIGH" into column F.</t>
    </r>
  </si>
  <si>
    <r>
      <t>6.</t>
    </r>
    <r>
      <rPr>
        <b/>
        <sz val="12"/>
        <color theme="1"/>
        <rFont val="Times New Roman"/>
        <family val="1"/>
      </rPr>
      <t xml:space="preserve"> </t>
    </r>
    <r>
      <rPr>
        <b/>
        <sz val="12"/>
        <color theme="1"/>
        <rFont val="Calibri"/>
        <family val="2"/>
        <scheme val="minor"/>
      </rPr>
      <t>Column G provides space for you to add additional thoughts behind your rating.</t>
    </r>
  </si>
  <si>
    <r>
      <t>7.</t>
    </r>
    <r>
      <rPr>
        <b/>
        <sz val="12"/>
        <color theme="1"/>
        <rFont val="Times New Roman"/>
        <family val="1"/>
      </rPr>
      <t> </t>
    </r>
    <r>
      <rPr>
        <b/>
        <sz val="12"/>
        <color theme="1"/>
        <rFont val="Calibri"/>
        <family val="2"/>
        <scheme val="minor"/>
      </rPr>
      <t>After completing your ratings in column F – the matrix graph, rating table and principles table will all automatically populate with the overall rating and details for your risk.</t>
    </r>
  </si>
  <si>
    <r>
      <t>8.</t>
    </r>
    <r>
      <rPr>
        <b/>
        <sz val="12"/>
        <color theme="1"/>
        <rFont val="Times New Roman"/>
        <family val="1"/>
      </rPr>
      <t xml:space="preserve"> </t>
    </r>
    <r>
      <rPr>
        <b/>
        <sz val="12"/>
        <color theme="1"/>
        <rFont val="Calibri"/>
        <family val="2"/>
        <scheme val="minor"/>
      </rPr>
      <t xml:space="preserve">Examine the completed matrix graph to see which principles of risk communication you should look at for your incident, a copy of which will appear in cells F33:H45. </t>
    </r>
    <r>
      <rPr>
        <sz val="12"/>
        <color theme="1"/>
        <rFont val="Calibri"/>
        <family val="2"/>
        <scheme val="minor"/>
      </rPr>
      <t>The "Principles - Risk Communication" tab contains all of the principles.</t>
    </r>
  </si>
  <si>
    <r>
      <t>·</t>
    </r>
    <r>
      <rPr>
        <sz val="12"/>
        <color theme="1"/>
        <rFont val="Times New Roman"/>
        <family val="1"/>
      </rPr>
      <t xml:space="preserve">       </t>
    </r>
    <r>
      <rPr>
        <sz val="12"/>
        <color theme="1"/>
        <rFont val="Calibri"/>
        <family val="2"/>
        <scheme val="minor"/>
      </rPr>
      <t>The community/public</t>
    </r>
  </si>
  <si>
    <r>
      <t>·</t>
    </r>
    <r>
      <rPr>
        <sz val="12"/>
        <color theme="1"/>
        <rFont val="Times New Roman"/>
        <family val="1"/>
      </rPr>
      <t xml:space="preserve">       </t>
    </r>
    <r>
      <rPr>
        <sz val="12"/>
        <color theme="1"/>
        <rFont val="Calibri"/>
        <family val="2"/>
        <scheme val="minor"/>
      </rPr>
      <t>Media</t>
    </r>
  </si>
  <si>
    <r>
      <t>·</t>
    </r>
    <r>
      <rPr>
        <sz val="12"/>
        <color theme="1"/>
        <rFont val="Times New Roman"/>
        <family val="1"/>
      </rPr>
      <t xml:space="preserve">       </t>
    </r>
    <r>
      <rPr>
        <sz val="12"/>
        <color theme="1"/>
        <rFont val="Calibri"/>
        <family val="2"/>
        <scheme val="minor"/>
      </rPr>
      <t>Businesses and service providers</t>
    </r>
  </si>
  <si>
    <r>
      <t>·</t>
    </r>
    <r>
      <rPr>
        <sz val="12"/>
        <color theme="1"/>
        <rFont val="Times New Roman"/>
        <family val="1"/>
      </rPr>
      <t xml:space="preserve">       </t>
    </r>
    <r>
      <rPr>
        <sz val="12"/>
        <color theme="1"/>
        <rFont val="Calibri"/>
        <family val="2"/>
        <scheme val="minor"/>
      </rPr>
      <t>Customers of businesses, service users and clients</t>
    </r>
  </si>
  <si>
    <r>
      <t>·</t>
    </r>
    <r>
      <rPr>
        <sz val="12"/>
        <color theme="1"/>
        <rFont val="Times New Roman"/>
        <family val="1"/>
      </rPr>
      <t xml:space="preserve">       </t>
    </r>
    <r>
      <rPr>
        <sz val="12"/>
        <color theme="1"/>
        <rFont val="Calibri"/>
        <family val="2"/>
        <scheme val="minor"/>
      </rPr>
      <t>Emergency responders</t>
    </r>
  </si>
  <si>
    <r>
      <t>·</t>
    </r>
    <r>
      <rPr>
        <sz val="12"/>
        <color theme="1"/>
        <rFont val="Times New Roman"/>
        <family val="1"/>
      </rPr>
      <t xml:space="preserve">       </t>
    </r>
    <r>
      <rPr>
        <sz val="12"/>
        <color theme="1"/>
        <rFont val="Calibri"/>
        <family val="2"/>
        <scheme val="minor"/>
      </rPr>
      <t>Health and community service organisations</t>
    </r>
  </si>
  <si>
    <r>
      <t>·</t>
    </r>
    <r>
      <rPr>
        <sz val="12"/>
        <color theme="1"/>
        <rFont val="Times New Roman"/>
        <family val="1"/>
      </rPr>
      <t xml:space="preserve">       </t>
    </r>
    <r>
      <rPr>
        <sz val="12"/>
        <color theme="1"/>
        <rFont val="Calibri"/>
        <family val="2"/>
        <scheme val="minor"/>
      </rPr>
      <t>Experts, peak bodies, community groups and advocates</t>
    </r>
  </si>
  <si>
    <r>
      <t>·</t>
    </r>
    <r>
      <rPr>
        <sz val="12"/>
        <color theme="1"/>
        <rFont val="Times New Roman"/>
        <family val="1"/>
      </rPr>
      <t xml:space="preserve">       </t>
    </r>
    <r>
      <rPr>
        <sz val="12"/>
        <color theme="1"/>
        <rFont val="Calibri"/>
        <family val="2"/>
        <scheme val="minor"/>
      </rPr>
      <t>Local, state and federal government agencies</t>
    </r>
  </si>
  <si>
    <r>
      <t>·</t>
    </r>
    <r>
      <rPr>
        <sz val="12"/>
        <color theme="1"/>
        <rFont val="Times New Roman"/>
        <family val="1"/>
      </rPr>
      <t xml:space="preserve">       </t>
    </r>
    <r>
      <rPr>
        <sz val="12"/>
        <color theme="1"/>
        <rFont val="Calibri"/>
        <family val="2"/>
        <scheme val="minor"/>
      </rPr>
      <t>Ministers of Parliament</t>
    </r>
  </si>
  <si>
    <r>
      <t>·</t>
    </r>
    <r>
      <rPr>
        <sz val="12"/>
        <color theme="1"/>
        <rFont val="Times New Roman"/>
        <family val="1"/>
      </rPr>
      <t xml:space="preserve">       </t>
    </r>
    <r>
      <rPr>
        <sz val="12"/>
        <color theme="1"/>
        <rFont val="Calibri"/>
        <family val="2"/>
        <scheme val="minor"/>
      </rPr>
      <t>Those who have shown interest in the past</t>
    </r>
  </si>
  <si>
    <r>
      <t>·</t>
    </r>
    <r>
      <rPr>
        <sz val="12"/>
        <color theme="1"/>
        <rFont val="Times New Roman"/>
        <family val="1"/>
      </rPr>
      <t xml:space="preserve">       </t>
    </r>
    <r>
      <rPr>
        <sz val="12"/>
        <color theme="1"/>
        <rFont val="Calibri"/>
        <family val="2"/>
        <scheme val="minor"/>
      </rPr>
      <t>Those who are directly affected</t>
    </r>
  </si>
  <si>
    <r>
      <t>·</t>
    </r>
    <r>
      <rPr>
        <sz val="12"/>
        <color theme="1"/>
        <rFont val="Times New Roman"/>
        <family val="1"/>
      </rPr>
      <t xml:space="preserve">       </t>
    </r>
    <r>
      <rPr>
        <sz val="12"/>
        <color theme="1"/>
        <rFont val="Calibri"/>
        <family val="2"/>
        <scheme val="minor"/>
      </rPr>
      <t>Those who will (or are likely to) influence the outcome</t>
    </r>
  </si>
  <si>
    <t>By interest:</t>
  </si>
  <si>
    <r>
      <t>·</t>
    </r>
    <r>
      <rPr>
        <sz val="12"/>
        <color theme="1"/>
        <rFont val="Times New Roman"/>
        <family val="1"/>
      </rPr>
      <t>  </t>
    </r>
    <r>
      <rPr>
        <sz val="12"/>
        <color theme="1"/>
        <rFont val="Calibri"/>
        <family val="2"/>
        <scheme val="minor"/>
      </rPr>
      <t xml:space="preserve">Users can also add additional words to the name to describe who the RCAT is representing or what stage of the incident it is for. </t>
    </r>
  </si>
  <si>
    <r>
      <t>·</t>
    </r>
    <r>
      <rPr>
        <sz val="12"/>
        <color theme="1"/>
        <rFont val="Times New Roman"/>
        <family val="1"/>
      </rPr>
      <t>  </t>
    </r>
    <r>
      <rPr>
        <sz val="12"/>
        <color theme="1"/>
        <rFont val="Calibri"/>
        <family val="2"/>
        <scheme val="minor"/>
      </rPr>
      <t xml:space="preserve">For example, one assessment labelled "Oil spill - Local community" and another labelled "Oil spill - Environmental groups". Or creating an assessment named "Oil spill - post-community meeting" to see if anything has changed after this action. </t>
    </r>
  </si>
  <si>
    <t>Risk Communication Assessment Name:</t>
  </si>
  <si>
    <t>enHealth Risk Communication Guidance - Risk Communication Principles (2021)</t>
  </si>
  <si>
    <t>Link:</t>
  </si>
  <si>
    <t>- There will be an ongoing impact spread out over time.
- (consider the stakeholder’s perception of the hazard).</t>
  </si>
  <si>
    <t>- There will be an ongoing impact to spread out over time.
- (consider the stakeholder’s perception of the hazard).</t>
  </si>
  <si>
    <t>Impacts are happening to people all at once.</t>
  </si>
  <si>
    <t>Impacts to health are happening to people all at once.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</si>
</sst>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b/>
      <sz val="11"/>
      <color theme="0"/>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b/>
      <sz val="15"/>
      <color theme="3"/>
      <name val="Calibri"/>
      <family val="2"/>
      <scheme val="minor"/>
    </font>
    <font>
      <sz val="9"/>
      <color theme="1"/>
      <name val="Calibri"/>
      <family val="2"/>
      <scheme val="minor"/>
    </font>
    <font>
      <sz val="7"/>
      <color theme="1"/>
      <name val="Times New Roman"/>
      <family val="1"/>
    </font>
    <font>
      <b/>
      <sz val="9"/>
      <color theme="1"/>
      <name val="Calibri"/>
      <family val="2"/>
      <scheme val="minor"/>
    </font>
    <font>
      <i/>
      <sz val="9"/>
      <color theme="1"/>
      <name val="Calibri"/>
      <family val="2"/>
      <scheme val="minor"/>
    </font>
    <font>
      <b/>
      <sz val="11"/>
      <name val="Calibri"/>
      <family val="2"/>
      <scheme val="minor"/>
    </font>
    <font>
      <b/>
      <sz val="14"/>
      <color theme="1"/>
      <name val="Calibri"/>
      <family val="2"/>
      <scheme val="minor"/>
    </font>
    <font>
      <i/>
      <sz val="12"/>
      <color theme="1"/>
      <name val="Calibri"/>
      <family val="2"/>
      <scheme val="minor"/>
    </font>
    <font>
      <b/>
      <sz val="15"/>
      <color theme="0"/>
      <name val="Calibri"/>
      <family val="2"/>
      <scheme val="minor"/>
    </font>
    <font>
      <b/>
      <sz val="15"/>
      <color theme="1"/>
      <name val="Calibri"/>
      <family val="2"/>
      <scheme val="minor"/>
    </font>
    <font>
      <u/>
      <sz val="9"/>
      <color rgb="FF0070C0"/>
      <name val="Calibri"/>
      <family val="2"/>
      <scheme val="minor"/>
    </font>
    <font>
      <b/>
      <sz val="14"/>
      <name val="Calibri"/>
      <family val="2"/>
      <scheme val="minor"/>
    </font>
    <font>
      <i/>
      <sz val="11"/>
      <color theme="1"/>
      <name val="Calibri"/>
      <family val="2"/>
      <scheme val="minor"/>
    </font>
    <font>
      <b/>
      <u/>
      <sz val="11"/>
      <color theme="1"/>
      <name val="Calibri"/>
      <family val="2"/>
      <scheme val="minor"/>
    </font>
    <font>
      <sz val="11"/>
      <color theme="1"/>
      <name val="Calibri"/>
      <family val="2"/>
    </font>
    <font>
      <b/>
      <sz val="12"/>
      <color theme="1"/>
      <name val="Calibri"/>
      <family val="2"/>
      <scheme val="minor"/>
    </font>
    <font>
      <b/>
      <u/>
      <sz val="20"/>
      <color theme="1"/>
      <name val="Calibri"/>
      <family val="2"/>
      <scheme val="minor"/>
    </font>
    <font>
      <b/>
      <sz val="7"/>
      <color theme="1"/>
      <name val="Times New Roman"/>
      <family val="1"/>
    </font>
    <font>
      <sz val="11"/>
      <color theme="0"/>
      <name val="Calibri"/>
      <family val="2"/>
      <scheme val="minor"/>
    </font>
    <font>
      <b/>
      <sz val="14"/>
      <color theme="0"/>
      <name val="Calibri Light"/>
      <family val="2"/>
    </font>
    <font>
      <sz val="12"/>
      <color theme="1"/>
      <name val="Calibri"/>
      <family val="2"/>
      <scheme val="minor"/>
    </font>
    <font>
      <b/>
      <sz val="12"/>
      <color theme="1"/>
      <name val="Times New Roman"/>
      <family val="1"/>
    </font>
    <font>
      <sz val="12"/>
      <color theme="1"/>
      <name val="Symbol"/>
      <family val="1"/>
      <charset val="2"/>
    </font>
    <font>
      <sz val="12"/>
      <color theme="1"/>
      <name val="Times New Roman"/>
      <family val="1"/>
    </font>
    <font>
      <b/>
      <i/>
      <sz val="12"/>
      <color theme="1"/>
      <name val="Calibri"/>
      <family val="2"/>
      <scheme val="minor"/>
    </font>
    <font>
      <u/>
      <sz val="11"/>
      <color theme="10"/>
      <name val="Calibri"/>
      <family val="2"/>
      <scheme val="minor"/>
    </font>
  </fonts>
  <fills count="32">
    <fill>
      <patternFill patternType="none"/>
    </fill>
    <fill>
      <patternFill patternType="gray125"/>
    </fill>
    <fill>
      <patternFill patternType="solid">
        <fgColor theme="5"/>
        <bgColor indexed="64"/>
      </patternFill>
    </fill>
    <fill>
      <patternFill patternType="solid">
        <fgColor theme="9" tint="0.39997558519241921"/>
        <bgColor indexed="64"/>
      </patternFill>
    </fill>
    <fill>
      <patternFill patternType="solid">
        <fgColor theme="4" tint="0.79998168889431442"/>
        <bgColor theme="4" tint="0.79998168889431442"/>
      </patternFill>
    </fill>
    <fill>
      <patternFill patternType="solid">
        <fgColor theme="7" tint="0.59999389629810485"/>
        <bgColor indexed="64"/>
      </patternFill>
    </fill>
    <fill>
      <patternFill patternType="solid">
        <fgColor rgb="FFC00000"/>
        <bgColor indexed="64"/>
      </patternFill>
    </fill>
    <fill>
      <patternFill patternType="solid">
        <fgColor rgb="FFFFFF00"/>
        <bgColor indexed="64"/>
      </patternFill>
    </fill>
    <fill>
      <patternFill patternType="solid">
        <fgColor rgb="FF92D050"/>
        <bgColor indexed="64"/>
      </patternFill>
    </fill>
    <fill>
      <patternFill patternType="solid">
        <fgColor theme="9"/>
        <bgColor indexed="64"/>
      </patternFill>
    </fill>
    <fill>
      <patternFill patternType="solid">
        <fgColor theme="8"/>
        <bgColor indexed="64"/>
      </patternFill>
    </fill>
    <fill>
      <patternFill patternType="solid">
        <fgColor theme="8" tint="0.79998168889431442"/>
        <bgColor indexed="64"/>
      </patternFill>
    </fill>
    <fill>
      <patternFill patternType="solid">
        <fgColor theme="2"/>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rgb="FFFF0000"/>
        <bgColor indexed="64"/>
      </patternFill>
    </fill>
    <fill>
      <patternFill patternType="solid">
        <fgColor rgb="FFEE2D00"/>
        <bgColor indexed="64"/>
      </patternFill>
    </fill>
    <fill>
      <patternFill patternType="solid">
        <fgColor rgb="FFFF5B5B"/>
        <bgColor indexed="64"/>
      </patternFill>
    </fill>
    <fill>
      <patternFill patternType="solid">
        <fgColor rgb="FFFFA3A3"/>
        <bgColor indexed="64"/>
      </patternFill>
    </fill>
    <fill>
      <patternFill patternType="solid">
        <fgColor theme="9" tint="0.79998168889431442"/>
        <bgColor indexed="64"/>
      </patternFill>
    </fill>
    <fill>
      <patternFill patternType="solid">
        <fgColor rgb="FF4472C4"/>
        <bgColor indexed="64"/>
      </patternFill>
    </fill>
    <fill>
      <patternFill patternType="solid">
        <fgColor theme="9" tint="0.39997558519241921"/>
        <bgColor theme="4"/>
      </patternFill>
    </fill>
    <fill>
      <patternFill patternType="solid">
        <fgColor theme="0" tint="-0.249977111117893"/>
        <bgColor indexed="64"/>
      </patternFill>
    </fill>
    <fill>
      <patternFill patternType="solid">
        <fgColor rgb="FFD4BBE3"/>
        <bgColor indexed="64"/>
      </patternFill>
    </fill>
    <fill>
      <patternFill patternType="solid">
        <fgColor rgb="FFB171EB"/>
        <bgColor indexed="64"/>
      </patternFill>
    </fill>
    <fill>
      <patternFill patternType="solid">
        <fgColor rgb="FFF1CFCF"/>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ck">
        <color theme="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bottom style="thick">
        <color indexed="64"/>
      </bottom>
      <diagonal/>
    </border>
    <border>
      <left/>
      <right style="thick">
        <color indexed="64"/>
      </right>
      <top/>
      <bottom/>
      <diagonal/>
    </border>
    <border>
      <left style="thick">
        <color indexed="64"/>
      </left>
      <right style="medium">
        <color indexed="64"/>
      </right>
      <top style="thick">
        <color indexed="64"/>
      </top>
      <bottom style="medium">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right style="thick">
        <color indexed="64"/>
      </right>
      <top style="thick">
        <color indexed="64"/>
      </top>
      <bottom style="thick">
        <color indexed="64"/>
      </bottom>
      <diagonal/>
    </border>
    <border>
      <left/>
      <right style="thick">
        <color indexed="64"/>
      </right>
      <top style="thick">
        <color indexed="64"/>
      </top>
      <bottom style="medium">
        <color indexed="64"/>
      </bottom>
      <diagonal/>
    </border>
    <border>
      <left style="thick">
        <color indexed="64"/>
      </left>
      <right style="thick">
        <color indexed="64"/>
      </right>
      <top style="thick">
        <color indexed="64"/>
      </top>
      <bottom style="thick">
        <color indexed="64"/>
      </bottom>
      <diagonal/>
    </border>
    <border>
      <left/>
      <right style="thick">
        <color indexed="64"/>
      </right>
      <top style="thick">
        <color indexed="64"/>
      </top>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right style="medium">
        <color indexed="64"/>
      </right>
      <top/>
      <bottom style="thick">
        <color indexed="64"/>
      </bottom>
      <diagonal/>
    </border>
    <border>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top/>
      <bottom style="thick">
        <color indexed="64"/>
      </bottom>
      <diagonal/>
    </border>
    <border>
      <left/>
      <right/>
      <top style="thick">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medium">
        <color indexed="64"/>
      </right>
      <top style="thin">
        <color indexed="64"/>
      </top>
      <bottom style="thin">
        <color indexed="64"/>
      </bottom>
      <diagonal/>
    </border>
    <border>
      <left style="thick">
        <color indexed="64"/>
      </left>
      <right style="medium">
        <color indexed="64"/>
      </right>
      <top style="medium">
        <color indexed="64"/>
      </top>
      <bottom style="thin">
        <color indexed="64"/>
      </bottom>
      <diagonal/>
    </border>
    <border>
      <left/>
      <right style="thick">
        <color indexed="64"/>
      </right>
      <top style="medium">
        <color indexed="64"/>
      </top>
      <bottom style="thin">
        <color indexed="64"/>
      </bottom>
      <diagonal/>
    </border>
    <border>
      <left style="medium">
        <color indexed="64"/>
      </left>
      <right style="thick">
        <color indexed="64"/>
      </right>
      <top/>
      <bottom/>
      <diagonal/>
    </border>
    <border>
      <left/>
      <right style="thick">
        <color indexed="64"/>
      </right>
      <top style="thin">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indexed="64"/>
      </left>
      <right style="medium">
        <color indexed="64"/>
      </right>
      <top/>
      <bottom style="thin">
        <color indexed="64"/>
      </bottom>
      <diagonal/>
    </border>
    <border>
      <left/>
      <right style="thick">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ck">
        <color indexed="64"/>
      </left>
      <right style="thin">
        <color indexed="64"/>
      </right>
      <top style="thick">
        <color indexed="64"/>
      </top>
      <bottom style="medium">
        <color indexed="64"/>
      </bottom>
      <diagonal/>
    </border>
    <border>
      <left style="thick">
        <color indexed="64"/>
      </left>
      <right style="thin">
        <color indexed="64"/>
      </right>
      <top/>
      <bottom style="thick">
        <color indexed="64"/>
      </bottom>
      <diagonal/>
    </border>
    <border>
      <left style="thin">
        <color indexed="64"/>
      </left>
      <right style="thin">
        <color indexed="64"/>
      </right>
      <top style="thick">
        <color indexed="64"/>
      </top>
      <bottom style="medium">
        <color indexed="64"/>
      </bottom>
      <diagonal/>
    </border>
    <border>
      <left style="thin">
        <color indexed="64"/>
      </left>
      <right style="thin">
        <color indexed="64"/>
      </right>
      <top/>
      <bottom style="thick">
        <color indexed="64"/>
      </bottom>
      <diagonal/>
    </border>
    <border>
      <left style="medium">
        <color indexed="64"/>
      </left>
      <right style="thin">
        <color indexed="64"/>
      </right>
      <top style="thick">
        <color indexed="64"/>
      </top>
      <bottom style="medium">
        <color indexed="64"/>
      </bottom>
      <diagonal/>
    </border>
    <border>
      <left style="medium">
        <color indexed="64"/>
      </left>
      <right style="thin">
        <color indexed="64"/>
      </right>
      <top/>
      <bottom style="thick">
        <color indexed="64"/>
      </bottom>
      <diagonal/>
    </border>
    <border>
      <left style="thick">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ck">
        <color indexed="64"/>
      </left>
      <right/>
      <top/>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bottom style="thin">
        <color indexed="64"/>
      </bottom>
      <diagonal/>
    </border>
    <border>
      <left style="medium">
        <color indexed="64"/>
      </left>
      <right style="thick">
        <color indexed="64"/>
      </right>
      <top style="thin">
        <color indexed="64"/>
      </top>
      <bottom/>
      <diagonal/>
    </border>
    <border>
      <left style="thick">
        <color indexed="64"/>
      </left>
      <right style="medium">
        <color indexed="64"/>
      </right>
      <top style="thin">
        <color indexed="64"/>
      </top>
      <bottom style="thick">
        <color indexed="64"/>
      </bottom>
      <diagonal/>
    </border>
    <border>
      <left style="medium">
        <color indexed="64"/>
      </left>
      <right/>
      <top/>
      <bottom/>
      <diagonal/>
    </border>
    <border>
      <left style="medium">
        <color indexed="64"/>
      </left>
      <right/>
      <top/>
      <bottom style="thick">
        <color indexed="64"/>
      </bottom>
      <diagonal/>
    </border>
    <border>
      <left style="medium">
        <color indexed="64"/>
      </left>
      <right style="thick">
        <color indexed="64"/>
      </right>
      <top/>
      <bottom style="thick">
        <color indexed="64"/>
      </bottom>
      <diagonal/>
    </border>
  </borders>
  <cellStyleXfs count="3">
    <xf numFmtId="0" fontId="0" fillId="0" borderId="0"/>
    <xf numFmtId="0" fontId="5" fillId="0" borderId="8" applyNumberFormat="0" applyFill="0" applyAlignment="0" applyProtection="0"/>
    <xf numFmtId="0" fontId="30" fillId="0" borderId="0" applyNumberFormat="0" applyFill="0" applyBorder="0" applyAlignment="0" applyProtection="0"/>
  </cellStyleXfs>
  <cellXfs count="181">
    <xf numFmtId="0" fontId="0" fillId="0" borderId="0" xfId="0"/>
    <xf numFmtId="0" fontId="2" fillId="0" borderId="1" xfId="0" applyFont="1" applyBorder="1" applyAlignment="1">
      <alignment horizontal="center"/>
    </xf>
    <xf numFmtId="0" fontId="0" fillId="0" borderId="0" xfId="0" applyAlignment="1">
      <alignment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14" fillId="2" borderId="21" xfId="0" applyFont="1" applyFill="1" applyBorder="1" applyAlignment="1">
      <alignment horizontal="center" vertical="center" wrapText="1"/>
    </xf>
    <xf numFmtId="0" fontId="12" fillId="0" borderId="15" xfId="0" applyFont="1" applyBorder="1" applyAlignment="1">
      <alignment horizontal="center" vertical="center" wrapText="1"/>
    </xf>
    <xf numFmtId="0" fontId="13" fillId="6" borderId="22"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2" fillId="0" borderId="11" xfId="0" applyFont="1" applyBorder="1" applyAlignment="1">
      <alignment horizontal="center" vertical="center" wrapText="1"/>
    </xf>
    <xf numFmtId="0" fontId="14" fillId="7" borderId="1" xfId="0" applyFont="1" applyFill="1" applyBorder="1" applyAlignment="1">
      <alignment horizontal="center" vertical="center" wrapText="1"/>
    </xf>
    <xf numFmtId="0" fontId="12" fillId="0" borderId="17" xfId="0" applyFont="1" applyBorder="1" applyAlignment="1">
      <alignment horizontal="center" vertical="center" wrapText="1"/>
    </xf>
    <xf numFmtId="0" fontId="14" fillId="8" borderId="9" xfId="0" applyFont="1" applyFill="1" applyBorder="1" applyAlignment="1">
      <alignment horizontal="center" vertical="center" wrapText="1"/>
    </xf>
    <xf numFmtId="0" fontId="12" fillId="0" borderId="16"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12" xfId="0" applyFont="1" applyBorder="1" applyAlignment="1">
      <alignment horizontal="center" vertical="center" wrapText="1"/>
    </xf>
    <xf numFmtId="0" fontId="4" fillId="9" borderId="29" xfId="0" applyFont="1" applyFill="1" applyBorder="1" applyAlignment="1">
      <alignment horizontal="center" vertical="center" wrapText="1"/>
    </xf>
    <xf numFmtId="0" fontId="10" fillId="2" borderId="29" xfId="0" applyFont="1" applyFill="1" applyBorder="1" applyAlignment="1">
      <alignment horizontal="center" vertical="center" wrapText="1"/>
    </xf>
    <xf numFmtId="0" fontId="1" fillId="6" borderId="29" xfId="0" applyFont="1" applyFill="1" applyBorder="1" applyAlignment="1">
      <alignment horizontal="center" vertical="center" wrapText="1"/>
    </xf>
    <xf numFmtId="0" fontId="4" fillId="10" borderId="29" xfId="0" applyFont="1" applyFill="1" applyBorder="1" applyAlignment="1">
      <alignment horizontal="center" vertical="center" wrapText="1"/>
    </xf>
    <xf numFmtId="0" fontId="4" fillId="13" borderId="29" xfId="0" applyFont="1" applyFill="1" applyBorder="1" applyAlignment="1">
      <alignment horizontal="center" vertical="center" wrapText="1"/>
    </xf>
    <xf numFmtId="0" fontId="6" fillId="0" borderId="25" xfId="0" applyFont="1" applyBorder="1" applyAlignment="1">
      <alignment horizontal="left" vertical="center" wrapText="1"/>
    </xf>
    <xf numFmtId="0" fontId="6" fillId="0" borderId="37" xfId="0" applyFont="1" applyBorder="1" applyAlignment="1">
      <alignment horizontal="left" vertical="center" wrapText="1"/>
    </xf>
    <xf numFmtId="0" fontId="6" fillId="0" borderId="39" xfId="0" applyFont="1" applyBorder="1" applyAlignment="1">
      <alignment horizontal="center" vertical="center" wrapText="1"/>
    </xf>
    <xf numFmtId="0" fontId="4" fillId="10" borderId="30" xfId="0" applyFont="1" applyFill="1" applyBorder="1" applyAlignment="1">
      <alignment horizontal="center" vertical="center" wrapText="1"/>
    </xf>
    <xf numFmtId="0" fontId="6" fillId="0" borderId="38" xfId="0" applyFont="1" applyBorder="1" applyAlignment="1">
      <alignment vertical="center" wrapText="1"/>
    </xf>
    <xf numFmtId="0" fontId="6" fillId="0" borderId="40" xfId="0" applyFont="1" applyBorder="1" applyAlignment="1">
      <alignment vertical="center" wrapText="1"/>
    </xf>
    <xf numFmtId="0" fontId="6" fillId="0" borderId="48" xfId="0" applyFont="1" applyBorder="1" applyAlignment="1">
      <alignment horizontal="center" vertical="center" wrapText="1"/>
    </xf>
    <xf numFmtId="0" fontId="6" fillId="0" borderId="49" xfId="0" applyFont="1" applyBorder="1" applyAlignment="1">
      <alignment horizontal="left" vertical="center" wrapText="1"/>
    </xf>
    <xf numFmtId="0" fontId="6" fillId="0" borderId="19" xfId="0" applyFont="1" applyBorder="1" applyAlignment="1">
      <alignment horizontal="center" vertical="center" wrapText="1"/>
    </xf>
    <xf numFmtId="0" fontId="6" fillId="0" borderId="50"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3" xfId="0" applyFont="1" applyBorder="1" applyAlignment="1">
      <alignment horizontal="left" vertical="center" wrapText="1"/>
    </xf>
    <xf numFmtId="0" fontId="6" fillId="0" borderId="54" xfId="0" applyFont="1" applyBorder="1" applyAlignment="1">
      <alignment horizontal="left" vertical="center" wrapText="1"/>
    </xf>
    <xf numFmtId="0" fontId="6" fillId="0" borderId="6"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25" xfId="0" applyFont="1" applyBorder="1" applyAlignment="1">
      <alignment vertical="center" wrapText="1"/>
    </xf>
    <xf numFmtId="0" fontId="6" fillId="0" borderId="52" xfId="0" applyFont="1" applyBorder="1" applyAlignment="1">
      <alignment vertical="center" wrapText="1"/>
    </xf>
    <xf numFmtId="0" fontId="6" fillId="0" borderId="52" xfId="0" quotePrefix="1" applyFont="1" applyBorder="1" applyAlignment="1">
      <alignment horizontal="left" vertical="center" wrapText="1"/>
    </xf>
    <xf numFmtId="0" fontId="6" fillId="0" borderId="57" xfId="0" applyFont="1" applyBorder="1" applyAlignment="1">
      <alignment horizontal="left" vertical="center" wrapText="1"/>
    </xf>
    <xf numFmtId="0" fontId="6" fillId="0" borderId="58" xfId="0" quotePrefix="1" applyFont="1" applyBorder="1" applyAlignment="1">
      <alignment horizontal="left" vertical="center" wrapText="1"/>
    </xf>
    <xf numFmtId="0" fontId="6" fillId="0" borderId="5"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60" xfId="0" applyFont="1" applyBorder="1" applyAlignment="1">
      <alignment horizontal="center" vertical="center" wrapText="1"/>
    </xf>
    <xf numFmtId="0" fontId="0" fillId="4" borderId="41" xfId="0" applyFill="1" applyBorder="1" applyAlignment="1">
      <alignment horizontal="center" vertical="center"/>
    </xf>
    <xf numFmtId="0" fontId="0" fillId="4" borderId="39" xfId="0" applyFill="1" applyBorder="1" applyAlignment="1">
      <alignment horizontal="center" vertical="center"/>
    </xf>
    <xf numFmtId="0" fontId="0" fillId="0" borderId="39" xfId="0" applyBorder="1" applyAlignment="1">
      <alignment horizontal="center" vertical="center" wrapText="1"/>
    </xf>
    <xf numFmtId="0" fontId="0" fillId="5" borderId="24" xfId="0" applyFill="1" applyBorder="1" applyAlignment="1">
      <alignment horizontal="center" vertical="center" wrapText="1"/>
    </xf>
    <xf numFmtId="0" fontId="0" fillId="0" borderId="40" xfId="0" applyBorder="1" applyAlignment="1">
      <alignment horizontal="center" vertical="center" wrapText="1"/>
    </xf>
    <xf numFmtId="0" fontId="0" fillId="4" borderId="63" xfId="0" applyFill="1" applyBorder="1" applyAlignment="1">
      <alignment horizontal="center" vertical="center"/>
    </xf>
    <xf numFmtId="0" fontId="0" fillId="4" borderId="65" xfId="0" applyFill="1" applyBorder="1" applyAlignment="1">
      <alignment horizontal="center" vertical="center"/>
    </xf>
    <xf numFmtId="0" fontId="0" fillId="4" borderId="67" xfId="0" applyFill="1" applyBorder="1" applyAlignment="1">
      <alignment horizontal="center" vertical="center"/>
    </xf>
    <xf numFmtId="0" fontId="10" fillId="2" borderId="66" xfId="0" applyFont="1" applyFill="1" applyBorder="1" applyAlignment="1">
      <alignment horizontal="center" vertical="center" wrapText="1"/>
    </xf>
    <xf numFmtId="0" fontId="10" fillId="2" borderId="64" xfId="0" applyFont="1" applyFill="1" applyBorder="1" applyAlignment="1">
      <alignment horizontal="center" vertical="center" wrapText="1"/>
    </xf>
    <xf numFmtId="14" fontId="5" fillId="11" borderId="43" xfId="1" applyNumberFormat="1" applyFill="1" applyBorder="1" applyAlignment="1">
      <alignment horizontal="center" vertical="center"/>
    </xf>
    <xf numFmtId="0" fontId="11" fillId="14" borderId="33" xfId="0" applyFont="1" applyFill="1" applyBorder="1" applyAlignment="1">
      <alignment horizontal="right" vertical="center"/>
    </xf>
    <xf numFmtId="0" fontId="16" fillId="14" borderId="42" xfId="1" applyFont="1" applyFill="1" applyBorder="1" applyAlignment="1">
      <alignment horizontal="center" vertical="center"/>
    </xf>
    <xf numFmtId="0" fontId="0" fillId="0" borderId="2" xfId="0"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0" fontId="2" fillId="12" borderId="14" xfId="0" applyFont="1" applyFill="1" applyBorder="1" applyAlignment="1">
      <alignment horizontal="center" vertical="center" wrapText="1"/>
    </xf>
    <xf numFmtId="0" fontId="17" fillId="0" borderId="17" xfId="0" applyFont="1" applyBorder="1" applyAlignment="1">
      <alignment horizontal="center" vertical="center" wrapText="1"/>
    </xf>
    <xf numFmtId="0" fontId="2" fillId="2" borderId="21" xfId="0" applyFont="1" applyFill="1" applyBorder="1" applyAlignment="1">
      <alignment horizontal="center" vertical="center" wrapText="1"/>
    </xf>
    <xf numFmtId="0" fontId="0" fillId="0" borderId="20" xfId="0" applyBorder="1" applyAlignment="1">
      <alignment horizontal="center" wrapText="1"/>
    </xf>
    <xf numFmtId="0" fontId="17" fillId="0" borderId="14" xfId="0" applyFont="1" applyBorder="1" applyAlignment="1">
      <alignment horizontal="center" vertical="center" wrapText="1"/>
    </xf>
    <xf numFmtId="0" fontId="2" fillId="7" borderId="10" xfId="0" applyFont="1" applyFill="1" applyBorder="1" applyAlignment="1">
      <alignment horizontal="center" vertical="center" wrapText="1"/>
    </xf>
    <xf numFmtId="0" fontId="2" fillId="8" borderId="17" xfId="0" applyFont="1" applyFill="1" applyBorder="1" applyAlignment="1">
      <alignment horizontal="center" vertical="center" wrapText="1"/>
    </xf>
    <xf numFmtId="0" fontId="17" fillId="0" borderId="18" xfId="0" applyFont="1" applyBorder="1" applyAlignment="1">
      <alignment horizontal="center" vertical="center" wrapText="1"/>
    </xf>
    <xf numFmtId="0" fontId="0" fillId="0" borderId="19" xfId="0" applyBorder="1" applyAlignment="1">
      <alignment horizontal="center" wrapText="1"/>
    </xf>
    <xf numFmtId="0" fontId="17" fillId="0" borderId="21" xfId="0" applyFont="1" applyBorder="1" applyAlignment="1">
      <alignment horizontal="center" vertical="center" wrapText="1"/>
    </xf>
    <xf numFmtId="0" fontId="0" fillId="0" borderId="22" xfId="0" applyBorder="1" applyAlignment="1">
      <alignment horizontal="center" wrapText="1"/>
    </xf>
    <xf numFmtId="0" fontId="1" fillId="6" borderId="23" xfId="0" applyFont="1" applyFill="1" applyBorder="1" applyAlignment="1">
      <alignment horizontal="center" vertical="center" wrapText="1"/>
    </xf>
    <xf numFmtId="0" fontId="0" fillId="0" borderId="1" xfId="0" applyBorder="1" applyAlignment="1">
      <alignment horizontal="center" wrapText="1"/>
    </xf>
    <xf numFmtId="0" fontId="0" fillId="0" borderId="71" xfId="0" applyBorder="1" applyAlignment="1">
      <alignment horizontal="center" wrapText="1"/>
    </xf>
    <xf numFmtId="0" fontId="18" fillId="0" borderId="17" xfId="0" applyFont="1" applyBorder="1" applyAlignment="1">
      <alignment horizontal="center" vertical="center" wrapText="1"/>
    </xf>
    <xf numFmtId="0" fontId="18" fillId="0" borderId="18" xfId="0" applyFont="1" applyBorder="1" applyAlignment="1">
      <alignment horizontal="center" vertical="center"/>
    </xf>
    <xf numFmtId="0" fontId="18" fillId="0" borderId="16" xfId="0" applyFont="1" applyBorder="1" applyAlignment="1">
      <alignment horizontal="center" vertical="center"/>
    </xf>
    <xf numFmtId="0" fontId="0" fillId="0" borderId="72" xfId="0" applyBorder="1"/>
    <xf numFmtId="0" fontId="19" fillId="0" borderId="0" xfId="0" applyFont="1"/>
    <xf numFmtId="0" fontId="2" fillId="0" borderId="6" xfId="0" applyFont="1" applyBorder="1" applyAlignment="1">
      <alignment horizontal="center" vertical="center" wrapText="1"/>
    </xf>
    <xf numFmtId="0" fontId="11" fillId="18" borderId="0" xfId="0" applyFont="1" applyFill="1" applyAlignment="1">
      <alignment horizontal="center" vertical="center"/>
    </xf>
    <xf numFmtId="0" fontId="11" fillId="19" borderId="55" xfId="0" applyFont="1" applyFill="1" applyBorder="1" applyAlignment="1">
      <alignment horizontal="center" vertical="center"/>
    </xf>
    <xf numFmtId="0" fontId="11" fillId="15" borderId="55" xfId="0" applyFont="1" applyFill="1" applyBorder="1" applyAlignment="1">
      <alignment horizontal="center" vertical="center"/>
    </xf>
    <xf numFmtId="0" fontId="11" fillId="17" borderId="36" xfId="0" applyFont="1" applyFill="1" applyBorder="1" applyAlignment="1">
      <alignment horizontal="center" vertical="center"/>
    </xf>
    <xf numFmtId="0" fontId="11" fillId="18" borderId="53" xfId="0" applyFont="1" applyFill="1" applyBorder="1" applyAlignment="1">
      <alignment horizontal="center" vertical="center"/>
    </xf>
    <xf numFmtId="0" fontId="11" fillId="19" borderId="13" xfId="0" applyFont="1" applyFill="1" applyBorder="1" applyAlignment="1">
      <alignment horizontal="center" vertical="center"/>
    </xf>
    <xf numFmtId="0" fontId="11" fillId="15" borderId="53" xfId="0" applyFont="1" applyFill="1" applyBorder="1" applyAlignment="1">
      <alignment horizontal="center" vertical="center"/>
    </xf>
    <xf numFmtId="0" fontId="11" fillId="16" borderId="53" xfId="0" applyFont="1" applyFill="1" applyBorder="1" applyAlignment="1">
      <alignment horizontal="center" vertical="center"/>
    </xf>
    <xf numFmtId="0" fontId="20" fillId="20" borderId="37" xfId="0" applyFont="1" applyFill="1" applyBorder="1" applyAlignment="1">
      <alignment horizontal="center"/>
    </xf>
    <xf numFmtId="0" fontId="20" fillId="20" borderId="10" xfId="0" applyFont="1" applyFill="1" applyBorder="1" applyAlignment="1">
      <alignment horizontal="center"/>
    </xf>
    <xf numFmtId="0" fontId="2" fillId="0" borderId="69"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60" xfId="0" applyFont="1" applyBorder="1" applyAlignment="1">
      <alignment horizontal="center" vertical="center" wrapText="1"/>
    </xf>
    <xf numFmtId="0" fontId="20" fillId="20" borderId="74" xfId="0" applyFont="1" applyFill="1" applyBorder="1" applyAlignment="1">
      <alignment horizontal="center"/>
    </xf>
    <xf numFmtId="0" fontId="0" fillId="0" borderId="75" xfId="0" applyBorder="1" applyAlignment="1">
      <alignment horizontal="left" wrapText="1"/>
    </xf>
    <xf numFmtId="0" fontId="2" fillId="0" borderId="70" xfId="0" applyFont="1" applyBorder="1" applyAlignment="1">
      <alignment horizontal="center" vertical="center" wrapText="1"/>
    </xf>
    <xf numFmtId="0" fontId="0" fillId="0" borderId="76" xfId="0" applyBorder="1" applyAlignment="1">
      <alignment horizontal="left" wrapText="1"/>
    </xf>
    <xf numFmtId="0" fontId="2" fillId="0" borderId="70" xfId="0" applyFont="1" applyBorder="1" applyAlignment="1">
      <alignment horizontal="center" vertical="center"/>
    </xf>
    <xf numFmtId="0" fontId="11" fillId="16" borderId="77" xfId="0" applyFont="1" applyFill="1" applyBorder="1" applyAlignment="1">
      <alignment horizontal="center" vertical="center"/>
    </xf>
    <xf numFmtId="0" fontId="11" fillId="21" borderId="13" xfId="0" applyFont="1" applyFill="1" applyBorder="1" applyAlignment="1">
      <alignment horizontal="center" vertical="center"/>
    </xf>
    <xf numFmtId="0" fontId="11" fillId="21" borderId="55" xfId="0" applyFont="1" applyFill="1" applyBorder="1" applyAlignment="1">
      <alignment horizontal="center" vertical="center"/>
    </xf>
    <xf numFmtId="0" fontId="10" fillId="15" borderId="62" xfId="0" applyFont="1" applyFill="1" applyBorder="1" applyAlignment="1">
      <alignment horizontal="center" vertical="center" wrapText="1"/>
    </xf>
    <xf numFmtId="0" fontId="10" fillId="15" borderId="64" xfId="0" applyFont="1" applyFill="1" applyBorder="1" applyAlignment="1">
      <alignment horizontal="center" vertical="center" wrapText="1"/>
    </xf>
    <xf numFmtId="0" fontId="10" fillId="15" borderId="28" xfId="0" applyFont="1" applyFill="1" applyBorder="1" applyAlignment="1">
      <alignment horizontal="center" vertical="center" wrapText="1"/>
    </xf>
    <xf numFmtId="0" fontId="10" fillId="22" borderId="66" xfId="0" applyFont="1" applyFill="1" applyBorder="1" applyAlignment="1">
      <alignment horizontal="center" vertical="center" wrapText="1"/>
    </xf>
    <xf numFmtId="0" fontId="10" fillId="22" borderId="29" xfId="0" applyFont="1" applyFill="1" applyBorder="1" applyAlignment="1">
      <alignment horizontal="center" vertical="center" wrapText="1"/>
    </xf>
    <xf numFmtId="0" fontId="10" fillId="22" borderId="30" xfId="0" applyFont="1" applyFill="1" applyBorder="1" applyAlignment="1">
      <alignment horizontal="center" vertical="center" wrapText="1"/>
    </xf>
    <xf numFmtId="0" fontId="10" fillId="22" borderId="32" xfId="0" applyFont="1" applyFill="1" applyBorder="1" applyAlignment="1">
      <alignment horizontal="center" vertical="center" wrapText="1"/>
    </xf>
    <xf numFmtId="0" fontId="0" fillId="23" borderId="0" xfId="0" applyFill="1"/>
    <xf numFmtId="0" fontId="0" fillId="23" borderId="73" xfId="0" applyFill="1" applyBorder="1" applyAlignment="1">
      <alignment horizontal="right"/>
    </xf>
    <xf numFmtId="0" fontId="0" fillId="23" borderId="0" xfId="0" applyFill="1" applyAlignment="1">
      <alignment wrapText="1"/>
    </xf>
    <xf numFmtId="0" fontId="0" fillId="23" borderId="0" xfId="0" applyFill="1" applyAlignment="1">
      <alignment horizontal="left" wrapText="1"/>
    </xf>
    <xf numFmtId="0" fontId="0" fillId="23" borderId="0" xfId="0" applyFill="1" applyAlignment="1">
      <alignment horizontal="center" vertical="center"/>
    </xf>
    <xf numFmtId="0" fontId="0" fillId="23" borderId="0" xfId="0" applyFill="1" applyAlignment="1">
      <alignment horizontal="center" vertical="center" wrapText="1"/>
    </xf>
    <xf numFmtId="0" fontId="0" fillId="23" borderId="41" xfId="0" applyFill="1" applyBorder="1"/>
    <xf numFmtId="0" fontId="0" fillId="23" borderId="47" xfId="0" applyFill="1" applyBorder="1" applyAlignment="1">
      <alignment vertical="center" wrapText="1"/>
    </xf>
    <xf numFmtId="0" fontId="0" fillId="23" borderId="34" xfId="0" applyFill="1" applyBorder="1" applyAlignment="1">
      <alignment vertical="center" wrapText="1"/>
    </xf>
    <xf numFmtId="0" fontId="6" fillId="23" borderId="0" xfId="0" applyFont="1" applyFill="1" applyAlignment="1">
      <alignment vertical="center" wrapText="1"/>
    </xf>
    <xf numFmtId="0" fontId="3" fillId="23" borderId="0" xfId="0" applyFont="1" applyFill="1" applyAlignment="1">
      <alignment horizontal="center" vertical="center" wrapText="1"/>
    </xf>
    <xf numFmtId="0" fontId="2" fillId="24" borderId="35" xfId="0" applyFont="1" applyFill="1" applyBorder="1" applyAlignment="1">
      <alignment horizontal="center" vertical="center" wrapText="1"/>
    </xf>
    <xf numFmtId="0" fontId="4" fillId="25" borderId="26" xfId="0" applyFont="1" applyFill="1" applyBorder="1" applyAlignment="1">
      <alignment horizontal="center" vertical="center" wrapText="1"/>
    </xf>
    <xf numFmtId="0" fontId="2" fillId="24" borderId="32" xfId="0" applyFont="1" applyFill="1" applyBorder="1" applyAlignment="1">
      <alignment horizontal="center" vertical="center" wrapText="1"/>
    </xf>
    <xf numFmtId="0" fontId="0" fillId="23" borderId="47" xfId="0" applyFill="1" applyBorder="1"/>
    <xf numFmtId="0" fontId="0" fillId="23" borderId="45" xfId="0" applyFill="1" applyBorder="1"/>
    <xf numFmtId="0" fontId="0" fillId="23" borderId="25" xfId="0" applyFill="1" applyBorder="1"/>
    <xf numFmtId="0" fontId="0" fillId="26" borderId="0" xfId="0" applyFill="1" applyAlignment="1">
      <alignment wrapText="1"/>
    </xf>
    <xf numFmtId="0" fontId="0" fillId="27" borderId="0" xfId="0" applyFill="1" applyAlignment="1">
      <alignment wrapText="1"/>
    </xf>
    <xf numFmtId="0" fontId="0" fillId="27" borderId="0" xfId="0" applyFill="1"/>
    <xf numFmtId="0" fontId="0" fillId="28" borderId="0" xfId="0" applyFill="1"/>
    <xf numFmtId="0" fontId="0" fillId="28" borderId="0" xfId="0" applyFill="1" applyAlignment="1">
      <alignment wrapText="1"/>
    </xf>
    <xf numFmtId="0" fontId="0" fillId="20" borderId="0" xfId="0" applyFill="1" applyAlignment="1">
      <alignment wrapText="1"/>
    </xf>
    <xf numFmtId="0" fontId="0" fillId="29" borderId="0" xfId="0" applyFill="1" applyAlignment="1">
      <alignment wrapText="1"/>
    </xf>
    <xf numFmtId="0" fontId="2" fillId="0" borderId="0" xfId="0" applyFont="1"/>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0" fillId="0" borderId="56" xfId="0" applyBorder="1" applyAlignment="1">
      <alignment horizontal="center" wrapText="1"/>
    </xf>
    <xf numFmtId="0" fontId="0" fillId="0" borderId="9" xfId="0" applyBorder="1" applyAlignment="1">
      <alignment horizontal="center" wrapText="1"/>
    </xf>
    <xf numFmtId="0" fontId="6" fillId="0" borderId="61" xfId="0" applyFont="1" applyBorder="1" applyAlignment="1">
      <alignment horizontal="center" vertical="center" wrapText="1"/>
    </xf>
    <xf numFmtId="0" fontId="6" fillId="0" borderId="68" xfId="0" applyFont="1" applyBorder="1" applyAlignment="1">
      <alignment horizontal="left" vertical="center" wrapText="1"/>
    </xf>
    <xf numFmtId="0" fontId="6" fillId="0" borderId="6" xfId="0" quotePrefix="1" applyFont="1" applyBorder="1" applyAlignment="1">
      <alignment horizontal="center" vertical="center" wrapText="1"/>
    </xf>
    <xf numFmtId="0" fontId="6" fillId="0" borderId="0" xfId="0" applyFont="1" applyBorder="1" applyAlignment="1">
      <alignment horizontal="center" vertical="center" wrapText="1"/>
    </xf>
    <xf numFmtId="0" fontId="6" fillId="23" borderId="42" xfId="0" applyFont="1" applyFill="1" applyBorder="1" applyAlignment="1">
      <alignment horizontal="center" vertical="center" wrapText="1"/>
    </xf>
    <xf numFmtId="0" fontId="6" fillId="23" borderId="45" xfId="0" applyFont="1" applyFill="1" applyBorder="1" applyAlignment="1">
      <alignment horizontal="center" vertical="center" wrapText="1"/>
    </xf>
    <xf numFmtId="0" fontId="8" fillId="0" borderId="37" xfId="0" applyFont="1" applyBorder="1" applyAlignment="1">
      <alignment horizontal="left" vertical="center" wrapText="1"/>
    </xf>
    <xf numFmtId="0" fontId="6" fillId="0" borderId="78" xfId="0" applyFont="1" applyBorder="1" applyAlignment="1">
      <alignment horizontal="center" vertical="center" wrapText="1"/>
    </xf>
    <xf numFmtId="0" fontId="6" fillId="0" borderId="79" xfId="0" applyFont="1" applyBorder="1" applyAlignment="1">
      <alignment horizontal="center" vertical="center" wrapText="1"/>
    </xf>
    <xf numFmtId="0" fontId="6" fillId="0" borderId="80" xfId="0" applyFont="1" applyBorder="1" applyAlignment="1">
      <alignment horizontal="left" vertical="center" wrapText="1"/>
    </xf>
    <xf numFmtId="0" fontId="8" fillId="0" borderId="68" xfId="0" applyFont="1" applyBorder="1" applyAlignment="1">
      <alignment horizontal="left" vertical="center" wrapText="1"/>
    </xf>
    <xf numFmtId="0" fontId="6" fillId="0" borderId="44" xfId="0" applyFont="1" applyBorder="1" applyAlignment="1">
      <alignment horizontal="left" vertical="center"/>
    </xf>
    <xf numFmtId="0" fontId="0" fillId="23" borderId="0" xfId="0" applyFill="1" applyAlignment="1">
      <alignment horizontal="left" vertical="center" indent="2"/>
    </xf>
    <xf numFmtId="0" fontId="24" fillId="30" borderId="9" xfId="0" applyFont="1" applyFill="1" applyBorder="1" applyAlignment="1">
      <alignment vertical="center"/>
    </xf>
    <xf numFmtId="0" fontId="25" fillId="31" borderId="12" xfId="0" applyFont="1" applyFill="1" applyBorder="1" applyAlignment="1">
      <alignment horizontal="left" vertical="center" wrapText="1"/>
    </xf>
    <xf numFmtId="0" fontId="25" fillId="0" borderId="6" xfId="0" applyFont="1" applyBorder="1" applyAlignment="1">
      <alignment horizontal="left" vertical="center" wrapText="1" indent="1"/>
    </xf>
    <xf numFmtId="0" fontId="20" fillId="31" borderId="6" xfId="0" applyFont="1" applyFill="1" applyBorder="1" applyAlignment="1">
      <alignment horizontal="left" vertical="center" wrapText="1"/>
    </xf>
    <xf numFmtId="0" fontId="27" fillId="0" borderId="6" xfId="0" applyFont="1" applyBorder="1" applyAlignment="1">
      <alignment horizontal="left" vertical="center" wrapText="1" indent="1"/>
    </xf>
    <xf numFmtId="0" fontId="25" fillId="31" borderId="6" xfId="0" applyFont="1" applyFill="1" applyBorder="1" applyAlignment="1">
      <alignment horizontal="left" vertical="center" wrapText="1"/>
    </xf>
    <xf numFmtId="0" fontId="20" fillId="31" borderId="7" xfId="0" applyFont="1" applyFill="1" applyBorder="1" applyAlignment="1">
      <alignment horizontal="left" vertical="center" wrapText="1"/>
    </xf>
    <xf numFmtId="0" fontId="24" fillId="9" borderId="9" xfId="0" applyFont="1" applyFill="1" applyBorder="1" applyAlignment="1">
      <alignment vertical="center"/>
    </xf>
    <xf numFmtId="0" fontId="29" fillId="20" borderId="5" xfId="0" applyFont="1" applyFill="1" applyBorder="1" applyAlignment="1">
      <alignment horizontal="left" vertical="center" wrapText="1"/>
    </xf>
    <xf numFmtId="0" fontId="29" fillId="20" borderId="6" xfId="0" applyFont="1" applyFill="1" applyBorder="1" applyAlignment="1">
      <alignment horizontal="left" vertical="center" wrapText="1"/>
    </xf>
    <xf numFmtId="0" fontId="27" fillId="0" borderId="7" xfId="0" applyFont="1" applyBorder="1" applyAlignment="1">
      <alignment horizontal="left" vertical="center" wrapText="1" indent="1"/>
    </xf>
    <xf numFmtId="0" fontId="24" fillId="2" borderId="9" xfId="0" applyFont="1" applyFill="1" applyBorder="1" applyAlignment="1">
      <alignment vertical="center"/>
    </xf>
    <xf numFmtId="0" fontId="30" fillId="0" borderId="9" xfId="2" applyFill="1" applyBorder="1" applyAlignment="1">
      <alignment horizontal="left" vertical="center" wrapText="1"/>
    </xf>
    <xf numFmtId="0" fontId="21" fillId="3" borderId="27" xfId="0" applyFont="1" applyFill="1" applyBorder="1" applyAlignment="1">
      <alignment horizontal="center"/>
    </xf>
    <xf numFmtId="0" fontId="21" fillId="3" borderId="28" xfId="0" applyFont="1" applyFill="1" applyBorder="1" applyAlignment="1">
      <alignment horizontal="center"/>
    </xf>
    <xf numFmtId="0" fontId="21" fillId="3" borderId="32" xfId="0" applyFont="1" applyFill="1" applyBorder="1" applyAlignment="1">
      <alignment horizontal="center"/>
    </xf>
    <xf numFmtId="0" fontId="5" fillId="11" borderId="42" xfId="1" applyFill="1" applyBorder="1" applyAlignment="1">
      <alignment horizontal="center" vertical="center"/>
    </xf>
    <xf numFmtId="0" fontId="5" fillId="11" borderId="45" xfId="1" applyFill="1" applyBorder="1" applyAlignment="1">
      <alignment horizontal="center" vertical="center"/>
    </xf>
    <xf numFmtId="0" fontId="5" fillId="11" borderId="31" xfId="1" applyFill="1" applyBorder="1" applyAlignment="1">
      <alignment horizontal="center" vertical="center"/>
    </xf>
    <xf numFmtId="0" fontId="4" fillId="25" borderId="44" xfId="0" applyFont="1" applyFill="1" applyBorder="1" applyAlignment="1">
      <alignment horizontal="center" vertical="center" wrapText="1"/>
    </xf>
    <xf numFmtId="0" fontId="4" fillId="25" borderId="41" xfId="0" applyFont="1" applyFill="1" applyBorder="1" applyAlignment="1">
      <alignment horizontal="center" vertical="center" wrapText="1"/>
    </xf>
    <xf numFmtId="0" fontId="4" fillId="25" borderId="40" xfId="0" applyFont="1" applyFill="1" applyBorder="1" applyAlignment="1">
      <alignment horizontal="center" vertical="center" wrapText="1"/>
    </xf>
    <xf numFmtId="0" fontId="2" fillId="0" borderId="0" xfId="0" applyFont="1" applyAlignment="1">
      <alignment horizontal="center" wrapText="1"/>
    </xf>
    <xf numFmtId="0" fontId="2" fillId="0" borderId="0" xfId="0" applyFont="1" applyAlignment="1">
      <alignment horizontal="center" vertical="center" wrapText="1"/>
    </xf>
    <xf numFmtId="0" fontId="4" fillId="25" borderId="46" xfId="0" applyFont="1" applyFill="1" applyBorder="1" applyAlignment="1">
      <alignment horizontal="center" vertical="center" wrapText="1"/>
    </xf>
    <xf numFmtId="0" fontId="4" fillId="25" borderId="47" xfId="0" applyFont="1" applyFill="1" applyBorder="1" applyAlignment="1">
      <alignment horizontal="center" vertical="center" wrapText="1"/>
    </xf>
    <xf numFmtId="0" fontId="4" fillId="25" borderId="34" xfId="0" applyFont="1" applyFill="1" applyBorder="1" applyAlignment="1">
      <alignment horizontal="center" vertical="center" wrapText="1"/>
    </xf>
  </cellXfs>
  <cellStyles count="3">
    <cellStyle name="Heading 1" xfId="1" builtinId="16"/>
    <cellStyle name="Hyperlink" xfId="2" builtinId="8"/>
    <cellStyle name="Normal" xfId="0" builtinId="0"/>
  </cellStyles>
  <dxfs count="27">
    <dxf>
      <font>
        <b val="0"/>
        <i val="0"/>
        <strike val="0"/>
        <condense val="0"/>
        <extend val="0"/>
        <outline val="0"/>
        <shadow val="0"/>
        <u val="none"/>
        <vertAlign val="baseline"/>
        <sz val="11"/>
        <color theme="1"/>
        <name val="Calibri"/>
        <family val="2"/>
        <scheme val="minor"/>
      </font>
      <alignment horizontal="center" vertical="bottom" textRotation="0" wrapText="1" indent="0" justifyLastLine="0" shrinkToFit="0" readingOrder="0"/>
      <border diagonalUp="0" diagonalDown="0">
        <left/>
        <right style="medium">
          <color indexed="64"/>
        </right>
        <top style="medium">
          <color indexed="64"/>
        </top>
        <bottom style="thin">
          <color indexed="64"/>
        </bottom>
        <vertical/>
        <horizontal/>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border diagonalUp="0" diagonalDown="0">
        <left/>
        <right/>
        <top/>
        <bottom/>
        <vertical/>
        <horizontal/>
      </border>
    </dxf>
    <dxf>
      <fill>
        <patternFill patternType="solid">
          <fgColor indexed="64"/>
          <bgColor theme="0" tint="-4.9989318521683403E-2"/>
        </patternFill>
      </fill>
      <alignment horizontal="general" vertical="bottom" textRotation="0" wrapText="1" indent="0" justifyLastLine="0" shrinkToFit="0" readingOrder="0"/>
    </dxf>
    <dxf>
      <fill>
        <patternFill patternType="solid">
          <fgColor indexed="64"/>
          <bgColor theme="9" tint="0.79998168889431442"/>
        </patternFill>
      </fill>
      <alignment horizontal="general" vertical="bottom" textRotation="0" wrapText="1" indent="0" justifyLastLine="0" shrinkToFit="0" readingOrder="0"/>
    </dxf>
    <dxf>
      <fill>
        <patternFill patternType="solid">
          <fgColor indexed="64"/>
          <bgColor theme="7" tint="0.79998168889431442"/>
        </patternFill>
      </fill>
      <alignment horizontal="general" vertical="bottom" textRotation="0" wrapText="1" indent="0" justifyLastLine="0" shrinkToFit="0" readingOrder="0"/>
    </dxf>
    <dxf>
      <fill>
        <patternFill patternType="solid">
          <fgColor indexed="64"/>
          <bgColor rgb="FFF1CFCF"/>
        </patternFill>
      </fill>
      <alignment horizontal="general" vertical="bottom" textRotation="0" wrapText="1" indent="0" justifyLastLine="0" shrinkToFit="0" readingOrder="0"/>
    </dxf>
    <dxf>
      <fill>
        <patternFill patternType="solid">
          <fgColor indexed="64"/>
          <bgColor theme="5" tint="0.79998168889431442"/>
        </patternFill>
      </fill>
      <alignment horizontal="general" vertical="bottom" textRotation="0" wrapText="1" indent="0" justifyLastLine="0" shrinkToFit="0" readingOrder="0"/>
    </dxf>
    <dxf>
      <font>
        <b/>
      </font>
    </dxf>
    <dxf>
      <alignment horizontal="general" vertical="bottom" textRotation="0" wrapText="1" indent="0" justifyLastLine="0" shrinkToFit="0" readingOrder="0"/>
    </dxf>
    <dxf>
      <fill>
        <patternFill>
          <bgColor theme="0" tint="-0.24994659260841701"/>
        </patternFill>
      </fill>
    </dxf>
    <dxf>
      <fill>
        <patternFill>
          <bgColor theme="0" tint="-0.24994659260841701"/>
        </patternFill>
      </fill>
      <border>
        <left/>
        <right/>
        <top style="thin">
          <color auto="1"/>
        </top>
        <bottom/>
      </border>
    </dxf>
    <dxf>
      <fill>
        <patternFill>
          <bgColor theme="0" tint="-0.24994659260841701"/>
        </patternFill>
      </fill>
      <border>
        <left/>
        <right/>
        <top/>
        <bottom/>
      </border>
    </dxf>
    <dxf>
      <border>
        <bottom style="thin">
          <color auto="1"/>
        </bottom>
        <vertical/>
        <horizontal/>
      </border>
    </dxf>
    <dxf>
      <fill>
        <patternFill>
          <bgColor theme="0" tint="-0.24994659260841701"/>
        </patternFill>
      </fill>
    </dxf>
    <dxf>
      <fill>
        <patternFill>
          <bgColor rgb="FFD88282"/>
        </patternFill>
      </fill>
    </dxf>
    <dxf>
      <fill>
        <patternFill>
          <bgColor theme="5" tint="0.59996337778862885"/>
        </patternFill>
      </fill>
    </dxf>
    <dxf>
      <fill>
        <patternFill>
          <bgColor theme="9" tint="0.59996337778862885"/>
        </patternFill>
      </fill>
    </dxf>
    <dxf>
      <fill>
        <patternFill>
          <bgColor theme="0" tint="-0.24994659260841701"/>
        </patternFill>
      </fill>
    </dxf>
    <dxf>
      <fill>
        <patternFill>
          <bgColor theme="0" tint="-0.24994659260841701"/>
        </patternFill>
      </fill>
      <border>
        <left/>
        <right/>
        <top style="thin">
          <color auto="1"/>
        </top>
        <bottom/>
      </border>
    </dxf>
    <dxf>
      <fill>
        <patternFill>
          <bgColor theme="0" tint="-0.24994659260841701"/>
        </patternFill>
      </fill>
      <border>
        <left/>
        <right/>
        <top/>
        <bottom/>
      </border>
    </dxf>
    <dxf>
      <border>
        <bottom style="thin">
          <color auto="1"/>
        </bottom>
        <vertical/>
        <horizontal/>
      </border>
    </dxf>
    <dxf>
      <fill>
        <patternFill>
          <bgColor theme="0" tint="-0.24994659260841701"/>
        </patternFill>
      </fill>
    </dxf>
    <dxf>
      <fill>
        <patternFill>
          <bgColor rgb="FFD88282"/>
        </patternFill>
      </fill>
    </dxf>
    <dxf>
      <fill>
        <patternFill>
          <bgColor theme="5" tint="0.59996337778862885"/>
        </patternFill>
      </fill>
    </dxf>
    <dxf>
      <fill>
        <patternFill>
          <bgColor theme="9" tint="0.59996337778862885"/>
        </patternFill>
      </fill>
    </dxf>
  </dxfs>
  <tableStyles count="0" defaultTableStyle="TableStyleMedium2" defaultPivotStyle="PivotStyleLight16"/>
  <colors>
    <mruColors>
      <color rgb="FFB171EB"/>
      <color rgb="FFD4BBE3"/>
      <color rgb="FFF1CFCF"/>
      <color rgb="FFDDDDDD"/>
      <color rgb="FF4472C4"/>
      <color rgb="FFD88282"/>
      <color rgb="FFD066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RCAT!$S$3</c:f>
          <c:strCache>
            <c:ptCount val="1"/>
            <c:pt idx="0">
              <c:v>
Rating = </c:v>
            </c:pt>
          </c:strCache>
        </c:strRef>
      </c:tx>
      <c:layout>
        <c:manualLayout>
          <c:xMode val="edge"/>
          <c:yMode val="edge"/>
          <c:x val="0.35544283011633804"/>
          <c:y val="4.79399862968585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01942501942502"/>
          <c:y val="0.24838863322880683"/>
          <c:w val="0.74129215229215228"/>
          <c:h val="0.64900676205669927"/>
        </c:manualLayout>
      </c:layout>
      <c:barChart>
        <c:barDir val="col"/>
        <c:grouping val="stacked"/>
        <c:varyColors val="0"/>
        <c:ser>
          <c:idx val="1"/>
          <c:order val="0"/>
          <c:tx>
            <c:v>Hazard</c:v>
          </c:tx>
          <c:spPr>
            <a:solidFill>
              <a:schemeClr val="accent2">
                <a:alpha val="75000"/>
              </a:schemeClr>
            </a:solidFill>
            <a:ln>
              <a:solidFill>
                <a:schemeClr val="tx1"/>
              </a:solidFill>
            </a:ln>
            <a:effectLst/>
          </c:spPr>
          <c:invertIfNegative val="0"/>
          <c:cat>
            <c:strRef>
              <c:f>'Risk Assessment Matrix'!$A$17:$C$17</c:f>
              <c:strCache>
                <c:ptCount val="3"/>
                <c:pt idx="0">
                  <c:v>Low</c:v>
                </c:pt>
                <c:pt idx="1">
                  <c:v>Medium</c:v>
                </c:pt>
                <c:pt idx="2">
                  <c:v>High</c:v>
                </c:pt>
              </c:strCache>
            </c:strRef>
          </c:cat>
          <c:val>
            <c:numRef>
              <c:f>RCAT!$M$6:$O$6</c:f>
              <c:numCache>
                <c:formatCode>General</c:formatCode>
                <c:ptCount val="3"/>
                <c:pt idx="0">
                  <c:v>0</c:v>
                </c:pt>
                <c:pt idx="1">
                  <c:v>0</c:v>
                </c:pt>
                <c:pt idx="2">
                  <c:v>0</c:v>
                </c:pt>
              </c:numCache>
            </c:numRef>
          </c:val>
          <c:extLst>
            <c:ext xmlns:c16="http://schemas.microsoft.com/office/drawing/2014/chart" uri="{C3380CC4-5D6E-409C-BE32-E72D297353CC}">
              <c16:uniqueId val="{00000000-A565-4B35-A4F8-ADFA18FE189E}"/>
            </c:ext>
          </c:extLst>
        </c:ser>
        <c:dLbls>
          <c:showLegendKey val="0"/>
          <c:showVal val="0"/>
          <c:showCatName val="0"/>
          <c:showSerName val="0"/>
          <c:showPercent val="0"/>
          <c:showBubbleSize val="0"/>
        </c:dLbls>
        <c:gapWidth val="150"/>
        <c:overlap val="100"/>
        <c:axId val="709858680"/>
        <c:axId val="709859008"/>
      </c:barChart>
      <c:barChart>
        <c:barDir val="bar"/>
        <c:grouping val="stacked"/>
        <c:varyColors val="0"/>
        <c:ser>
          <c:idx val="0"/>
          <c:order val="1"/>
          <c:tx>
            <c:v>Outrage</c:v>
          </c:tx>
          <c:spPr>
            <a:solidFill>
              <a:schemeClr val="accent1">
                <a:alpha val="75000"/>
              </a:schemeClr>
            </a:solidFill>
            <a:ln>
              <a:solidFill>
                <a:sysClr val="windowText" lastClr="000000"/>
              </a:solidFill>
            </a:ln>
            <a:effectLst/>
          </c:spPr>
          <c:invertIfNegative val="0"/>
          <c:cat>
            <c:strLit>
              <c:ptCount val="3"/>
              <c:pt idx="0">
                <c:v>Low</c:v>
              </c:pt>
              <c:pt idx="1">
                <c:v>Medium</c:v>
              </c:pt>
              <c:pt idx="2">
                <c:v>High</c:v>
              </c:pt>
            </c:strLit>
          </c:cat>
          <c:val>
            <c:numRef>
              <c:f>RCAT!$J$6:$L$6</c:f>
              <c:numCache>
                <c:formatCode>General</c:formatCode>
                <c:ptCount val="3"/>
                <c:pt idx="0">
                  <c:v>0</c:v>
                </c:pt>
                <c:pt idx="1">
                  <c:v>0</c:v>
                </c:pt>
                <c:pt idx="2">
                  <c:v>0</c:v>
                </c:pt>
              </c:numCache>
            </c:numRef>
          </c:val>
          <c:extLst>
            <c:ext xmlns:c16="http://schemas.microsoft.com/office/drawing/2014/chart" uri="{C3380CC4-5D6E-409C-BE32-E72D297353CC}">
              <c16:uniqueId val="{00000001-A565-4B35-A4F8-ADFA18FE189E}"/>
            </c:ext>
          </c:extLst>
        </c:ser>
        <c:dLbls>
          <c:showLegendKey val="0"/>
          <c:showVal val="0"/>
          <c:showCatName val="0"/>
          <c:showSerName val="0"/>
          <c:showPercent val="0"/>
          <c:showBubbleSize val="0"/>
        </c:dLbls>
        <c:gapWidth val="150"/>
        <c:overlap val="100"/>
        <c:axId val="843597256"/>
        <c:axId val="843591680"/>
      </c:barChart>
      <c:catAx>
        <c:axId val="709858680"/>
        <c:scaling>
          <c:orientation val="minMax"/>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1000" b="1" i="0" u="none" strike="noStrike" kern="1200" baseline="0">
                    <a:solidFill>
                      <a:schemeClr val="accent2"/>
                    </a:solidFill>
                    <a:latin typeface="+mn-lt"/>
                    <a:ea typeface="+mn-ea"/>
                    <a:cs typeface="+mn-cs"/>
                  </a:defRPr>
                </a:pPr>
                <a:r>
                  <a:rPr lang="en-AU" sz="1100" b="1" u="sng">
                    <a:solidFill>
                      <a:schemeClr val="accent2"/>
                    </a:solidFill>
                  </a:rPr>
                  <a:t>Hazard</a:t>
                </a:r>
                <a:r>
                  <a:rPr lang="en-AU" sz="1100" b="1" u="sng" baseline="0">
                    <a:solidFill>
                      <a:schemeClr val="accent2"/>
                    </a:solidFill>
                  </a:rPr>
                  <a:t> Level</a:t>
                </a:r>
              </a:p>
            </c:rich>
          </c:tx>
          <c:overlay val="0"/>
          <c:spPr>
            <a:noFill/>
            <a:ln>
              <a:solidFill>
                <a:schemeClr val="accent2"/>
              </a:solidFill>
            </a:ln>
            <a:effectLst/>
          </c:spPr>
          <c:txPr>
            <a:bodyPr rot="0" spcFirstLastPara="1" vertOverflow="ellipsis" vert="horz" wrap="square" anchor="ctr" anchorCtr="1"/>
            <a:lstStyle/>
            <a:p>
              <a:pPr>
                <a:defRPr sz="1000" b="1" i="0" u="none" strike="noStrike" kern="1200" baseline="0">
                  <a:solidFill>
                    <a:schemeClr val="accent2"/>
                  </a:solidFill>
                  <a:latin typeface="+mn-lt"/>
                  <a:ea typeface="+mn-ea"/>
                  <a:cs typeface="+mn-cs"/>
                </a:defRPr>
              </a:pPr>
              <a:endParaRPr lang="en-US"/>
            </a:p>
          </c:txPr>
        </c:title>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1" i="0" u="none" strike="noStrike" kern="1200" baseline="0">
                <a:solidFill>
                  <a:schemeClr val="accent2"/>
                </a:solidFill>
                <a:latin typeface="+mn-lt"/>
                <a:ea typeface="+mn-ea"/>
                <a:cs typeface="+mn-cs"/>
              </a:defRPr>
            </a:pPr>
            <a:endParaRPr lang="en-US"/>
          </a:p>
        </c:txPr>
        <c:crossAx val="709859008"/>
        <c:crosses val="autoZero"/>
        <c:auto val="1"/>
        <c:lblAlgn val="ctr"/>
        <c:lblOffset val="100"/>
        <c:noMultiLvlLbl val="0"/>
      </c:catAx>
      <c:valAx>
        <c:axId val="709859008"/>
        <c:scaling>
          <c:orientation val="minMax"/>
        </c:scaling>
        <c:delete val="1"/>
        <c:axPos val="l"/>
        <c:majorGridlines>
          <c:spPr>
            <a:ln w="9525" cap="flat" cmpd="sng" algn="ctr">
              <a:noFill/>
              <a:round/>
            </a:ln>
            <a:effectLst/>
          </c:spPr>
        </c:majorGridlines>
        <c:numFmt formatCode="General" sourceLinked="1"/>
        <c:majorTickMark val="out"/>
        <c:minorTickMark val="none"/>
        <c:tickLblPos val="nextTo"/>
        <c:crossAx val="709858680"/>
        <c:crosses val="autoZero"/>
        <c:crossBetween val="between"/>
        <c:majorUnit val="1"/>
      </c:valAx>
      <c:valAx>
        <c:axId val="843591680"/>
        <c:scaling>
          <c:orientation val="minMax"/>
        </c:scaling>
        <c:delete val="1"/>
        <c:axPos val="t"/>
        <c:numFmt formatCode="General" sourceLinked="1"/>
        <c:majorTickMark val="out"/>
        <c:minorTickMark val="none"/>
        <c:tickLblPos val="nextTo"/>
        <c:crossAx val="843597256"/>
        <c:crosses val="max"/>
        <c:crossBetween val="between"/>
      </c:valAx>
      <c:catAx>
        <c:axId val="843597256"/>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accent1"/>
                    </a:solidFill>
                    <a:latin typeface="+mn-lt"/>
                    <a:ea typeface="+mn-ea"/>
                    <a:cs typeface="+mn-cs"/>
                  </a:defRPr>
                </a:pPr>
                <a:r>
                  <a:rPr lang="en-AU" sz="1050" b="1" u="sng">
                    <a:solidFill>
                      <a:schemeClr val="accent1"/>
                    </a:solidFill>
                    <a:latin typeface="+mn-lt"/>
                    <a:ea typeface="+mn-ea"/>
                    <a:cs typeface="+mn-cs"/>
                  </a:rPr>
                  <a:t>Outrage</a:t>
                </a:r>
                <a:r>
                  <a:rPr lang="en-AU" sz="1050" b="1" u="sng" baseline="0">
                    <a:solidFill>
                      <a:schemeClr val="accent1"/>
                    </a:solidFill>
                    <a:latin typeface="+mn-lt"/>
                    <a:ea typeface="+mn-ea"/>
                    <a:cs typeface="+mn-cs"/>
                  </a:rPr>
                  <a:t> Level</a:t>
                </a:r>
                <a:endParaRPr lang="en-AU" sz="1050" b="1" u="sng">
                  <a:solidFill>
                    <a:schemeClr val="accent1"/>
                  </a:solidFill>
                </a:endParaRPr>
              </a:p>
            </c:rich>
          </c:tx>
          <c:overlay val="0"/>
          <c:spPr>
            <a:solidFill>
              <a:schemeClr val="lt1"/>
            </a:solidFill>
            <a:ln w="12700" cap="flat" cmpd="sng" algn="ctr">
              <a:solidFill>
                <a:schemeClr val="accent5"/>
              </a:solidFill>
              <a:prstDash val="solid"/>
              <a:miter lim="800000"/>
            </a:ln>
            <a:effectLst/>
          </c:spPr>
          <c:txPr>
            <a:bodyPr rot="-5400000" spcFirstLastPara="1" vertOverflow="ellipsis" vert="horz" wrap="square" anchor="ctr" anchorCtr="1"/>
            <a:lstStyle/>
            <a:p>
              <a:pPr>
                <a:defRPr sz="1000" b="0" i="0" u="none" strike="noStrike" kern="1200" baseline="0">
                  <a:solidFill>
                    <a:schemeClr val="accent1"/>
                  </a:solidFill>
                  <a:latin typeface="+mn-lt"/>
                  <a:ea typeface="+mn-ea"/>
                  <a:cs typeface="+mn-cs"/>
                </a:defRPr>
              </a:pPr>
              <a:endParaRPr lang="en-US"/>
            </a:p>
          </c:txPr>
        </c:title>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accent1"/>
                </a:solidFill>
                <a:latin typeface="+mn-lt"/>
                <a:ea typeface="+mn-ea"/>
                <a:cs typeface="+mn-cs"/>
              </a:defRPr>
            </a:pPr>
            <a:endParaRPr lang="en-US"/>
          </a:p>
        </c:txPr>
        <c:crossAx val="843591680"/>
        <c:crosses val="max"/>
        <c:auto val="1"/>
        <c:lblAlgn val="ctr"/>
        <c:lblOffset val="100"/>
        <c:noMultiLvlLbl val="0"/>
      </c:catAx>
      <c:spPr>
        <a:blipFill>
          <a:blip xmlns:r="http://schemas.openxmlformats.org/officeDocument/2006/relationships" r:embed="rId3"/>
          <a:stretch>
            <a:fillRect/>
          </a:stretch>
        </a:blipFill>
        <a:ln w="12700">
          <a:solidFill>
            <a:schemeClr val="tx1"/>
          </a:solidFill>
        </a:ln>
        <a:effectLst/>
      </c:spPr>
    </c:plotArea>
    <c:legend>
      <c:legendPos val="t"/>
      <c:layout>
        <c:manualLayout>
          <c:xMode val="edge"/>
          <c:yMode val="edge"/>
          <c:x val="0.38971705752591879"/>
          <c:y val="0.15719049169297231"/>
          <c:w val="0.21578905303105098"/>
          <c:h val="3.76592682665392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'Completed Example'!$S$3</c:f>
          <c:strCache>
            <c:ptCount val="1"/>
            <c:pt idx="0">
              <c:v>Completed Example
Rating = Sweet Spot</c:v>
            </c:pt>
          </c:strCache>
        </c:strRef>
      </c:tx>
      <c:layout>
        <c:manualLayout>
          <c:xMode val="edge"/>
          <c:yMode val="edge"/>
          <c:x val="0.35544283011633804"/>
          <c:y val="4.79399862968585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01942501942502"/>
          <c:y val="0.24838863322880683"/>
          <c:w val="0.74129215229215228"/>
          <c:h val="0.64900676205669927"/>
        </c:manualLayout>
      </c:layout>
      <c:barChart>
        <c:barDir val="col"/>
        <c:grouping val="stacked"/>
        <c:varyColors val="0"/>
        <c:ser>
          <c:idx val="1"/>
          <c:order val="0"/>
          <c:tx>
            <c:v>Hazard</c:v>
          </c:tx>
          <c:spPr>
            <a:solidFill>
              <a:schemeClr val="accent2">
                <a:alpha val="75000"/>
              </a:schemeClr>
            </a:solidFill>
            <a:ln>
              <a:solidFill>
                <a:schemeClr val="tx1"/>
              </a:solidFill>
            </a:ln>
            <a:effectLst/>
          </c:spPr>
          <c:invertIfNegative val="0"/>
          <c:cat>
            <c:strRef>
              <c:f>'Risk Assessment Matrix'!$A$17:$C$17</c:f>
              <c:strCache>
                <c:ptCount val="3"/>
                <c:pt idx="0">
                  <c:v>Low</c:v>
                </c:pt>
                <c:pt idx="1">
                  <c:v>Medium</c:v>
                </c:pt>
                <c:pt idx="2">
                  <c:v>High</c:v>
                </c:pt>
              </c:strCache>
            </c:strRef>
          </c:cat>
          <c:val>
            <c:numRef>
              <c:f>'Completed Example'!$M$6:$O$6</c:f>
              <c:numCache>
                <c:formatCode>General</c:formatCode>
                <c:ptCount val="3"/>
                <c:pt idx="0">
                  <c:v>0</c:v>
                </c:pt>
                <c:pt idx="1">
                  <c:v>2</c:v>
                </c:pt>
                <c:pt idx="2">
                  <c:v>0</c:v>
                </c:pt>
              </c:numCache>
            </c:numRef>
          </c:val>
          <c:extLst>
            <c:ext xmlns:c16="http://schemas.microsoft.com/office/drawing/2014/chart" uri="{C3380CC4-5D6E-409C-BE32-E72D297353CC}">
              <c16:uniqueId val="{00000000-8CD0-4462-A9F6-61CBF24363A7}"/>
            </c:ext>
          </c:extLst>
        </c:ser>
        <c:dLbls>
          <c:showLegendKey val="0"/>
          <c:showVal val="0"/>
          <c:showCatName val="0"/>
          <c:showSerName val="0"/>
          <c:showPercent val="0"/>
          <c:showBubbleSize val="0"/>
        </c:dLbls>
        <c:gapWidth val="150"/>
        <c:overlap val="100"/>
        <c:axId val="709858680"/>
        <c:axId val="709859008"/>
      </c:barChart>
      <c:barChart>
        <c:barDir val="bar"/>
        <c:grouping val="stacked"/>
        <c:varyColors val="0"/>
        <c:ser>
          <c:idx val="0"/>
          <c:order val="1"/>
          <c:tx>
            <c:v>Outrage</c:v>
          </c:tx>
          <c:spPr>
            <a:solidFill>
              <a:schemeClr val="accent1">
                <a:alpha val="75000"/>
              </a:schemeClr>
            </a:solidFill>
            <a:ln>
              <a:solidFill>
                <a:sysClr val="windowText" lastClr="000000"/>
              </a:solidFill>
            </a:ln>
            <a:effectLst/>
          </c:spPr>
          <c:invertIfNegative val="0"/>
          <c:cat>
            <c:strLit>
              <c:ptCount val="3"/>
              <c:pt idx="0">
                <c:v>Low</c:v>
              </c:pt>
              <c:pt idx="1">
                <c:v>Medium</c:v>
              </c:pt>
              <c:pt idx="2">
                <c:v>High</c:v>
              </c:pt>
            </c:strLit>
          </c:cat>
          <c:val>
            <c:numRef>
              <c:f>'Completed Example'!$J$6:$L$6</c:f>
              <c:numCache>
                <c:formatCode>General</c:formatCode>
                <c:ptCount val="3"/>
                <c:pt idx="0">
                  <c:v>0</c:v>
                </c:pt>
                <c:pt idx="1">
                  <c:v>8</c:v>
                </c:pt>
                <c:pt idx="2">
                  <c:v>0</c:v>
                </c:pt>
              </c:numCache>
            </c:numRef>
          </c:val>
          <c:extLst>
            <c:ext xmlns:c16="http://schemas.microsoft.com/office/drawing/2014/chart" uri="{C3380CC4-5D6E-409C-BE32-E72D297353CC}">
              <c16:uniqueId val="{00000001-8CD0-4462-A9F6-61CBF24363A7}"/>
            </c:ext>
          </c:extLst>
        </c:ser>
        <c:dLbls>
          <c:showLegendKey val="0"/>
          <c:showVal val="0"/>
          <c:showCatName val="0"/>
          <c:showSerName val="0"/>
          <c:showPercent val="0"/>
          <c:showBubbleSize val="0"/>
        </c:dLbls>
        <c:gapWidth val="150"/>
        <c:overlap val="100"/>
        <c:axId val="843597256"/>
        <c:axId val="843591680"/>
      </c:barChart>
      <c:catAx>
        <c:axId val="709858680"/>
        <c:scaling>
          <c:orientation val="minMax"/>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1000" b="1" i="0" u="none" strike="noStrike" kern="1200" baseline="0">
                    <a:solidFill>
                      <a:schemeClr val="accent2"/>
                    </a:solidFill>
                    <a:latin typeface="+mn-lt"/>
                    <a:ea typeface="+mn-ea"/>
                    <a:cs typeface="+mn-cs"/>
                  </a:defRPr>
                </a:pPr>
                <a:r>
                  <a:rPr lang="en-AU" sz="1100" b="1" u="sng">
                    <a:solidFill>
                      <a:schemeClr val="accent2"/>
                    </a:solidFill>
                  </a:rPr>
                  <a:t>Hazard</a:t>
                </a:r>
                <a:r>
                  <a:rPr lang="en-AU" sz="1100" b="1" u="sng" baseline="0">
                    <a:solidFill>
                      <a:schemeClr val="accent2"/>
                    </a:solidFill>
                  </a:rPr>
                  <a:t> Level</a:t>
                </a:r>
              </a:p>
            </c:rich>
          </c:tx>
          <c:overlay val="0"/>
          <c:spPr>
            <a:noFill/>
            <a:ln>
              <a:solidFill>
                <a:schemeClr val="accent2"/>
              </a:solidFill>
            </a:ln>
            <a:effectLst/>
          </c:spPr>
          <c:txPr>
            <a:bodyPr rot="0" spcFirstLastPara="1" vertOverflow="ellipsis" vert="horz" wrap="square" anchor="ctr" anchorCtr="1"/>
            <a:lstStyle/>
            <a:p>
              <a:pPr>
                <a:defRPr sz="1000" b="1" i="0" u="none" strike="noStrike" kern="1200" baseline="0">
                  <a:solidFill>
                    <a:schemeClr val="accent2"/>
                  </a:solidFill>
                  <a:latin typeface="+mn-lt"/>
                  <a:ea typeface="+mn-ea"/>
                  <a:cs typeface="+mn-cs"/>
                </a:defRPr>
              </a:pPr>
              <a:endParaRPr lang="en-US"/>
            </a:p>
          </c:txPr>
        </c:title>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1" i="0" u="none" strike="noStrike" kern="1200" baseline="0">
                <a:solidFill>
                  <a:schemeClr val="accent2"/>
                </a:solidFill>
                <a:latin typeface="+mn-lt"/>
                <a:ea typeface="+mn-ea"/>
                <a:cs typeface="+mn-cs"/>
              </a:defRPr>
            </a:pPr>
            <a:endParaRPr lang="en-US"/>
          </a:p>
        </c:txPr>
        <c:crossAx val="709859008"/>
        <c:crosses val="autoZero"/>
        <c:auto val="1"/>
        <c:lblAlgn val="ctr"/>
        <c:lblOffset val="100"/>
        <c:noMultiLvlLbl val="0"/>
      </c:catAx>
      <c:valAx>
        <c:axId val="709859008"/>
        <c:scaling>
          <c:orientation val="minMax"/>
        </c:scaling>
        <c:delete val="1"/>
        <c:axPos val="l"/>
        <c:majorGridlines>
          <c:spPr>
            <a:ln w="9525" cap="flat" cmpd="sng" algn="ctr">
              <a:noFill/>
              <a:round/>
            </a:ln>
            <a:effectLst/>
          </c:spPr>
        </c:majorGridlines>
        <c:numFmt formatCode="General" sourceLinked="1"/>
        <c:majorTickMark val="out"/>
        <c:minorTickMark val="none"/>
        <c:tickLblPos val="nextTo"/>
        <c:crossAx val="709858680"/>
        <c:crosses val="autoZero"/>
        <c:crossBetween val="between"/>
        <c:majorUnit val="1"/>
      </c:valAx>
      <c:valAx>
        <c:axId val="843591680"/>
        <c:scaling>
          <c:orientation val="minMax"/>
        </c:scaling>
        <c:delete val="1"/>
        <c:axPos val="t"/>
        <c:numFmt formatCode="General" sourceLinked="1"/>
        <c:majorTickMark val="out"/>
        <c:minorTickMark val="none"/>
        <c:tickLblPos val="nextTo"/>
        <c:crossAx val="843597256"/>
        <c:crosses val="max"/>
        <c:crossBetween val="between"/>
      </c:valAx>
      <c:catAx>
        <c:axId val="843597256"/>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accent1"/>
                    </a:solidFill>
                    <a:latin typeface="+mn-lt"/>
                    <a:ea typeface="+mn-ea"/>
                    <a:cs typeface="+mn-cs"/>
                  </a:defRPr>
                </a:pPr>
                <a:r>
                  <a:rPr lang="en-AU" sz="1050" b="1" u="sng">
                    <a:solidFill>
                      <a:schemeClr val="accent1"/>
                    </a:solidFill>
                    <a:latin typeface="+mn-lt"/>
                    <a:ea typeface="+mn-ea"/>
                    <a:cs typeface="+mn-cs"/>
                  </a:rPr>
                  <a:t>Outrage</a:t>
                </a:r>
                <a:r>
                  <a:rPr lang="en-AU" sz="1050" b="1" u="sng" baseline="0">
                    <a:solidFill>
                      <a:schemeClr val="accent1"/>
                    </a:solidFill>
                    <a:latin typeface="+mn-lt"/>
                    <a:ea typeface="+mn-ea"/>
                    <a:cs typeface="+mn-cs"/>
                  </a:rPr>
                  <a:t> Level</a:t>
                </a:r>
                <a:endParaRPr lang="en-AU" sz="1050" b="1" u="sng">
                  <a:solidFill>
                    <a:schemeClr val="accent1"/>
                  </a:solidFill>
                </a:endParaRPr>
              </a:p>
            </c:rich>
          </c:tx>
          <c:overlay val="0"/>
          <c:spPr>
            <a:solidFill>
              <a:schemeClr val="lt1"/>
            </a:solidFill>
            <a:ln w="12700" cap="flat" cmpd="sng" algn="ctr">
              <a:solidFill>
                <a:schemeClr val="accent5"/>
              </a:solidFill>
              <a:prstDash val="solid"/>
              <a:miter lim="800000"/>
            </a:ln>
            <a:effectLst/>
          </c:spPr>
          <c:txPr>
            <a:bodyPr rot="-5400000" spcFirstLastPara="1" vertOverflow="ellipsis" vert="horz" wrap="square" anchor="ctr" anchorCtr="1"/>
            <a:lstStyle/>
            <a:p>
              <a:pPr>
                <a:defRPr sz="1000" b="0" i="0" u="none" strike="noStrike" kern="1200" baseline="0">
                  <a:solidFill>
                    <a:schemeClr val="accent1"/>
                  </a:solidFill>
                  <a:latin typeface="+mn-lt"/>
                  <a:ea typeface="+mn-ea"/>
                  <a:cs typeface="+mn-cs"/>
                </a:defRPr>
              </a:pPr>
              <a:endParaRPr lang="en-US"/>
            </a:p>
          </c:txPr>
        </c:title>
        <c:numFmt formatCode="General" sourceLinked="1"/>
        <c:majorTickMark val="out"/>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accent1"/>
                </a:solidFill>
                <a:latin typeface="+mn-lt"/>
                <a:ea typeface="+mn-ea"/>
                <a:cs typeface="+mn-cs"/>
              </a:defRPr>
            </a:pPr>
            <a:endParaRPr lang="en-US"/>
          </a:p>
        </c:txPr>
        <c:crossAx val="843591680"/>
        <c:crosses val="max"/>
        <c:auto val="1"/>
        <c:lblAlgn val="ctr"/>
        <c:lblOffset val="100"/>
        <c:noMultiLvlLbl val="0"/>
      </c:catAx>
      <c:spPr>
        <a:blipFill>
          <a:blip xmlns:r="http://schemas.openxmlformats.org/officeDocument/2006/relationships" r:embed="rId3"/>
          <a:stretch>
            <a:fillRect/>
          </a:stretch>
        </a:blipFill>
        <a:ln w="12700">
          <a:solidFill>
            <a:schemeClr val="tx1"/>
          </a:solidFill>
        </a:ln>
        <a:effectLst/>
      </c:spPr>
    </c:plotArea>
    <c:legend>
      <c:legendPos val="t"/>
      <c:layout>
        <c:manualLayout>
          <c:xMode val="edge"/>
          <c:yMode val="edge"/>
          <c:x val="0.38971705752591879"/>
          <c:y val="0.15719049169297231"/>
          <c:w val="0.21578905303105098"/>
          <c:h val="3.76592682665392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8</xdr:col>
      <xdr:colOff>65405</xdr:colOff>
      <xdr:row>3</xdr:row>
      <xdr:rowOff>75883</xdr:rowOff>
    </xdr:from>
    <xdr:to>
      <xdr:col>17</xdr:col>
      <xdr:colOff>257175</xdr:colOff>
      <xdr:row>13</xdr:row>
      <xdr:rowOff>714375</xdr:rowOff>
    </xdr:to>
    <xdr:graphicFrame macro="">
      <xdr:nvGraphicFramePr>
        <xdr:cNvPr id="14" name="Chart 2" descr="Rating = Hazard Level by Outrage Level ">
          <a:extLst>
            <a:ext uri="{FF2B5EF4-FFF2-40B4-BE49-F238E27FC236}">
              <a16:creationId xmlns:a16="http://schemas.microsoft.com/office/drawing/2014/main" id="{D5367A7C-F545-4755-86AD-417D5670A9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103505</xdr:colOff>
      <xdr:row>3</xdr:row>
      <xdr:rowOff>133033</xdr:rowOff>
    </xdr:from>
    <xdr:to>
      <xdr:col>17</xdr:col>
      <xdr:colOff>295275</xdr:colOff>
      <xdr:row>13</xdr:row>
      <xdr:rowOff>771525</xdr:rowOff>
    </xdr:to>
    <xdr:graphicFrame macro="">
      <xdr:nvGraphicFramePr>
        <xdr:cNvPr id="2" name="Chart 2" descr="Rating of &quot;Sweet Spot&quot; = Medium Outrage and Medium Hazard">
          <a:extLst>
            <a:ext uri="{FF2B5EF4-FFF2-40B4-BE49-F238E27FC236}">
              <a16:creationId xmlns:a16="http://schemas.microsoft.com/office/drawing/2014/main" id="{2098851C-A84B-4976-9298-A063237216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6A5592-454B-49B0-A0F4-B7B9A386D234}" name="Table2" displayName="Table2" ref="A1:F12" totalsRowShown="0" dataDxfId="10">
  <autoFilter ref="A1:F12" xr:uid="{B56A5592-454B-49B0-A0F4-B7B9A386D234}"/>
  <tableColumns count="6">
    <tableColumn id="1" xr3:uid="{A687D22F-1533-4E5E-BC50-9FDFF62FEEB1}" name="#" dataDxfId="9"/>
    <tableColumn id="2" xr3:uid="{F6725FBC-4FFE-41EA-B1FC-2B0E8D95725D}" name="Outrage Management" dataDxfId="8"/>
    <tableColumn id="3" xr3:uid="{3D364AFB-10B8-46D4-900A-358776BFA516}" name="Principles for Crisis Communication" dataDxfId="7"/>
    <tableColumn id="4" xr3:uid="{A2F50F35-887B-4B97-B8C0-96BA6351A259}" name="Precaution Advocacy" dataDxfId="6"/>
    <tableColumn id="5" xr3:uid="{FABAF2DA-4AC3-40F1-B096-1B17A7D186F4}" name="Sweet Spot" dataDxfId="5"/>
    <tableColumn id="6" xr3:uid="{5D676F9C-2CD1-43A2-9CC4-F74019C471A0}" name="Overarching principles" dataDxfId="4"/>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6115D2-93E2-4F4D-9F45-75A3A9A749F2}" name="Table1" displayName="Table1" ref="A6:C15" totalsRowShown="0" headerRowDxfId="3" headerRowBorderDxfId="2" tableBorderDxfId="1">
  <autoFilter ref="A6:C15" xr:uid="{806115D2-93E2-4F4D-9F45-75A3A9A749F2}"/>
  <tableColumns count="3">
    <tableColumn id="1" xr3:uid="{D8DFF746-7DBB-40FA-BDB5-AB158C387AA7}" name="Outrage" dataDxfId="0"/>
    <tableColumn id="2" xr3:uid="{00861374-65CD-4173-B235-BE648123F2C7}" name="Hazard"/>
    <tableColumn id="3" xr3:uid="{8C0C73B5-5DEA-4AFB-9785-56AB728BDD37}" name="Result"/>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health.gov.au/sites/default/files/documents/2022/07/enhealth-guidance-risk-communication-principles.pdf"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psandman.com/media/RespondingtoCommunityOutrage.pdf"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psandman.com/media/RespondingtoCommunityOutrage.pdf" TargetMode="Externa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8DDA5-3828-47FE-94CE-7D741FDAF784}">
  <sheetPr>
    <pageSetUpPr fitToPage="1"/>
  </sheetPr>
  <dimension ref="A1:Z43"/>
  <sheetViews>
    <sheetView tabSelected="1" topLeftCell="A13" workbookViewId="0">
      <selection activeCell="B18" sqref="B18"/>
    </sheetView>
  </sheetViews>
  <sheetFormatPr defaultRowHeight="14.5" x14ac:dyDescent="0.35"/>
  <cols>
    <col min="1" max="1" width="2.81640625" customWidth="1"/>
    <col min="2" max="2" width="140.7265625" customWidth="1"/>
    <col min="3" max="3" width="12.81640625" customWidth="1"/>
    <col min="4" max="4" width="19.7265625" customWidth="1"/>
  </cols>
  <sheetData>
    <row r="1" spans="1:26" ht="15" thickBot="1" x14ac:dyDescent="0.4">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row>
    <row r="2" spans="1:26" ht="19" thickBot="1" x14ac:dyDescent="0.4">
      <c r="A2" s="109"/>
      <c r="B2" s="154" t="s">
        <v>221</v>
      </c>
      <c r="C2" s="109"/>
      <c r="D2" s="109"/>
      <c r="E2" s="109"/>
      <c r="F2" s="109"/>
      <c r="G2" s="109"/>
      <c r="H2" s="109"/>
      <c r="I2" s="109"/>
      <c r="J2" s="109"/>
      <c r="K2" s="109"/>
      <c r="L2" s="109"/>
      <c r="M2" s="109"/>
      <c r="N2" s="109"/>
      <c r="O2" s="109"/>
      <c r="P2" s="109"/>
      <c r="Q2" s="109"/>
      <c r="R2" s="109"/>
      <c r="S2" s="109"/>
      <c r="T2" s="109"/>
      <c r="U2" s="109"/>
      <c r="V2" s="109"/>
      <c r="W2" s="109"/>
      <c r="X2" s="109"/>
      <c r="Y2" s="109"/>
      <c r="Z2" s="109"/>
    </row>
    <row r="3" spans="1:26" ht="34.5" customHeight="1" x14ac:dyDescent="0.35">
      <c r="A3" s="109"/>
      <c r="B3" s="155" t="s">
        <v>222</v>
      </c>
      <c r="C3" s="109"/>
      <c r="D3" s="109"/>
      <c r="E3" s="109"/>
      <c r="F3" s="109"/>
      <c r="G3" s="109"/>
      <c r="H3" s="109"/>
      <c r="I3" s="109"/>
      <c r="J3" s="109"/>
      <c r="K3" s="109"/>
      <c r="L3" s="109"/>
      <c r="M3" s="109"/>
      <c r="N3" s="109"/>
      <c r="O3" s="109"/>
      <c r="P3" s="109"/>
      <c r="Q3" s="109"/>
      <c r="R3" s="109"/>
      <c r="S3" s="109"/>
      <c r="T3" s="109"/>
      <c r="U3" s="109"/>
      <c r="V3" s="109"/>
      <c r="W3" s="109"/>
      <c r="X3" s="109"/>
      <c r="Y3" s="109"/>
      <c r="Z3" s="109"/>
    </row>
    <row r="4" spans="1:26" ht="15.5" x14ac:dyDescent="0.35">
      <c r="A4" s="109"/>
      <c r="B4" s="156" t="s">
        <v>217</v>
      </c>
      <c r="C4" s="109"/>
      <c r="D4" s="109"/>
      <c r="E4" s="109"/>
      <c r="F4" s="109"/>
      <c r="G4" s="109"/>
      <c r="H4" s="109"/>
      <c r="I4" s="109"/>
      <c r="J4" s="109"/>
      <c r="K4" s="109"/>
      <c r="L4" s="109"/>
      <c r="M4" s="109"/>
      <c r="N4" s="109"/>
      <c r="O4" s="109"/>
      <c r="P4" s="109"/>
      <c r="Q4" s="109"/>
      <c r="R4" s="109"/>
      <c r="S4" s="109"/>
      <c r="T4" s="109"/>
      <c r="U4" s="109"/>
      <c r="V4" s="109"/>
      <c r="W4" s="109"/>
      <c r="X4" s="109"/>
      <c r="Y4" s="109"/>
      <c r="Z4" s="109"/>
    </row>
    <row r="5" spans="1:26" ht="15.5" x14ac:dyDescent="0.35">
      <c r="A5" s="109"/>
      <c r="B5" s="156" t="s">
        <v>223</v>
      </c>
      <c r="C5" s="109"/>
      <c r="D5" s="109"/>
      <c r="E5" s="109"/>
      <c r="F5" s="109"/>
      <c r="G5" s="109"/>
      <c r="H5" s="109"/>
      <c r="I5" s="109"/>
      <c r="J5" s="109"/>
      <c r="K5" s="109"/>
      <c r="L5" s="109"/>
      <c r="M5" s="109"/>
      <c r="N5" s="109"/>
      <c r="O5" s="109"/>
      <c r="P5" s="109"/>
      <c r="Q5" s="109"/>
      <c r="R5" s="109"/>
      <c r="S5" s="109"/>
      <c r="T5" s="109"/>
      <c r="U5" s="109"/>
      <c r="V5" s="109"/>
      <c r="W5" s="109"/>
      <c r="X5" s="109"/>
      <c r="Y5" s="109"/>
      <c r="Z5" s="109"/>
    </row>
    <row r="6" spans="1:26" ht="15.5" x14ac:dyDescent="0.35">
      <c r="A6" s="109"/>
      <c r="B6" s="156" t="s">
        <v>224</v>
      </c>
      <c r="C6" s="109"/>
      <c r="D6" s="109"/>
      <c r="E6" s="109"/>
      <c r="F6" s="109"/>
      <c r="G6" s="109"/>
      <c r="H6" s="109"/>
      <c r="I6" s="109"/>
      <c r="J6" s="109"/>
      <c r="K6" s="109"/>
      <c r="L6" s="109"/>
      <c r="M6" s="109"/>
      <c r="N6" s="109"/>
      <c r="O6" s="109"/>
      <c r="P6" s="109"/>
      <c r="Q6" s="109"/>
      <c r="R6" s="109"/>
      <c r="S6" s="109"/>
      <c r="T6" s="109"/>
      <c r="U6" s="109"/>
      <c r="V6" s="109"/>
      <c r="W6" s="109"/>
      <c r="X6" s="109"/>
      <c r="Y6" s="109"/>
      <c r="Z6" s="109"/>
    </row>
    <row r="7" spans="1:26" ht="31" x14ac:dyDescent="0.35">
      <c r="A7" s="109"/>
      <c r="B7" s="156" t="s">
        <v>225</v>
      </c>
      <c r="C7" s="109"/>
      <c r="D7" s="109"/>
      <c r="E7" s="109"/>
      <c r="F7" s="109"/>
      <c r="G7" s="109"/>
      <c r="H7" s="109"/>
      <c r="I7" s="109"/>
      <c r="J7" s="109"/>
      <c r="K7" s="109"/>
      <c r="L7" s="109"/>
      <c r="M7" s="109"/>
      <c r="N7" s="109"/>
      <c r="O7" s="109"/>
      <c r="P7" s="109"/>
      <c r="Q7" s="109"/>
      <c r="R7" s="109"/>
      <c r="S7" s="109"/>
      <c r="T7" s="109"/>
      <c r="U7" s="109"/>
      <c r="V7" s="109"/>
      <c r="W7" s="109"/>
      <c r="X7" s="109"/>
      <c r="Y7" s="109"/>
      <c r="Z7" s="109"/>
    </row>
    <row r="8" spans="1:26" ht="18.75" customHeight="1" x14ac:dyDescent="0.35">
      <c r="A8" s="109"/>
      <c r="B8" s="157" t="s">
        <v>218</v>
      </c>
      <c r="C8" s="109"/>
      <c r="D8" s="109"/>
      <c r="E8" s="109"/>
      <c r="F8" s="109"/>
      <c r="G8" s="109"/>
      <c r="H8" s="109"/>
      <c r="I8" s="109"/>
      <c r="J8" s="109"/>
      <c r="K8" s="109"/>
      <c r="L8" s="109"/>
      <c r="M8" s="109"/>
      <c r="N8" s="109"/>
      <c r="O8" s="109"/>
      <c r="P8" s="109"/>
      <c r="Q8" s="109"/>
      <c r="R8" s="109"/>
      <c r="S8" s="109"/>
      <c r="T8" s="109"/>
      <c r="U8" s="109"/>
      <c r="V8" s="109"/>
      <c r="W8" s="109"/>
      <c r="X8" s="109"/>
      <c r="Y8" s="109"/>
      <c r="Z8" s="109"/>
    </row>
    <row r="9" spans="1:26" ht="15.5" x14ac:dyDescent="0.35">
      <c r="A9" s="109"/>
      <c r="B9" s="158" t="s">
        <v>245</v>
      </c>
      <c r="C9" s="109"/>
      <c r="D9" s="109"/>
      <c r="E9" s="109"/>
      <c r="F9" s="109"/>
      <c r="G9" s="109"/>
      <c r="H9" s="109"/>
      <c r="I9" s="109"/>
      <c r="J9" s="109"/>
      <c r="K9" s="109"/>
      <c r="L9" s="109"/>
      <c r="M9" s="109"/>
      <c r="N9" s="109"/>
      <c r="O9" s="109"/>
      <c r="P9" s="109"/>
      <c r="Q9" s="109"/>
      <c r="R9" s="109"/>
      <c r="S9" s="109"/>
      <c r="T9" s="109"/>
      <c r="U9" s="109"/>
      <c r="V9" s="109"/>
      <c r="W9" s="109"/>
      <c r="X9" s="109"/>
      <c r="Y9" s="109"/>
      <c r="Z9" s="109"/>
    </row>
    <row r="10" spans="1:26" ht="31" x14ac:dyDescent="0.35">
      <c r="A10" s="109"/>
      <c r="B10" s="158" t="s">
        <v>246</v>
      </c>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row>
    <row r="11" spans="1:26" ht="19.5" customHeight="1" x14ac:dyDescent="0.35">
      <c r="A11" s="109"/>
      <c r="B11" s="157" t="s">
        <v>226</v>
      </c>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row>
    <row r="12" spans="1:26" ht="37.5" customHeight="1" x14ac:dyDescent="0.35">
      <c r="A12" s="109"/>
      <c r="B12" s="159" t="s">
        <v>227</v>
      </c>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row>
    <row r="13" spans="1:26" ht="36.75" customHeight="1" x14ac:dyDescent="0.35">
      <c r="A13" s="109"/>
      <c r="B13" s="159" t="s">
        <v>228</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row>
    <row r="14" spans="1:26" ht="19.5" customHeight="1" x14ac:dyDescent="0.35">
      <c r="A14" s="109"/>
      <c r="B14" s="157" t="s">
        <v>229</v>
      </c>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row>
    <row r="15" spans="1:26" ht="39" customHeight="1" x14ac:dyDescent="0.35">
      <c r="A15" s="109"/>
      <c r="B15" s="157" t="s">
        <v>230</v>
      </c>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row>
    <row r="16" spans="1:26" ht="36.4" customHeight="1" thickBot="1" x14ac:dyDescent="0.4">
      <c r="A16" s="109"/>
      <c r="B16" s="160" t="s">
        <v>231</v>
      </c>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row>
    <row r="17" spans="1:26" ht="15" thickBot="1" x14ac:dyDescent="0.4">
      <c r="A17" s="109"/>
      <c r="B17" s="153"/>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row>
    <row r="18" spans="1:26" ht="19" thickBot="1" x14ac:dyDescent="0.4">
      <c r="A18" s="109"/>
      <c r="B18" s="161" t="s">
        <v>219</v>
      </c>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row>
    <row r="19" spans="1:26" ht="15.5" x14ac:dyDescent="0.35">
      <c r="A19" s="109"/>
      <c r="B19" s="162" t="s">
        <v>220</v>
      </c>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row>
    <row r="20" spans="1:26" ht="15.5" x14ac:dyDescent="0.35">
      <c r="A20" s="109"/>
      <c r="B20" s="158" t="s">
        <v>232</v>
      </c>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row>
    <row r="21" spans="1:26" ht="15.5" x14ac:dyDescent="0.35">
      <c r="A21" s="109"/>
      <c r="B21" s="158" t="s">
        <v>233</v>
      </c>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row>
    <row r="22" spans="1:26" ht="15.5" x14ac:dyDescent="0.35">
      <c r="A22" s="109"/>
      <c r="B22" s="158" t="s">
        <v>234</v>
      </c>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row>
    <row r="23" spans="1:26" ht="15.5" x14ac:dyDescent="0.35">
      <c r="A23" s="109"/>
      <c r="B23" s="158" t="s">
        <v>235</v>
      </c>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row>
    <row r="24" spans="1:26" ht="15.5" x14ac:dyDescent="0.35">
      <c r="A24" s="109"/>
      <c r="B24" s="158" t="s">
        <v>236</v>
      </c>
      <c r="C24" s="109"/>
      <c r="D24" s="109"/>
      <c r="E24" s="109"/>
      <c r="F24" s="109"/>
      <c r="G24" s="109"/>
      <c r="H24" s="109"/>
      <c r="I24" s="109"/>
      <c r="J24" s="109"/>
      <c r="K24" s="109"/>
      <c r="L24" s="109"/>
      <c r="M24" s="109"/>
      <c r="N24" s="109"/>
      <c r="O24" s="109"/>
      <c r="P24" s="109"/>
      <c r="Q24" s="109"/>
      <c r="R24" s="109"/>
      <c r="S24" s="109"/>
      <c r="T24" s="109"/>
      <c r="U24" s="109"/>
      <c r="V24" s="109"/>
      <c r="W24" s="109"/>
      <c r="X24" s="109"/>
      <c r="Y24" s="109"/>
      <c r="Z24" s="109"/>
    </row>
    <row r="25" spans="1:26" ht="15.5" x14ac:dyDescent="0.35">
      <c r="A25" s="109"/>
      <c r="B25" s="158" t="s">
        <v>237</v>
      </c>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row>
    <row r="26" spans="1:26" ht="15.5" x14ac:dyDescent="0.35">
      <c r="A26" s="109"/>
      <c r="B26" s="158" t="s">
        <v>238</v>
      </c>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row>
    <row r="27" spans="1:26" ht="15.5" x14ac:dyDescent="0.35">
      <c r="A27" s="109"/>
      <c r="B27" s="158" t="s">
        <v>239</v>
      </c>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row>
    <row r="28" spans="1:26" ht="15.5" x14ac:dyDescent="0.35">
      <c r="A28" s="109"/>
      <c r="B28" s="158" t="s">
        <v>240</v>
      </c>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row>
    <row r="29" spans="1:26" ht="15.5" x14ac:dyDescent="0.35">
      <c r="A29" s="109"/>
      <c r="B29" s="163" t="s">
        <v>244</v>
      </c>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row>
    <row r="30" spans="1:26" ht="15.5" x14ac:dyDescent="0.35">
      <c r="A30" s="109"/>
      <c r="B30" s="158" t="s">
        <v>241</v>
      </c>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row>
    <row r="31" spans="1:26" ht="15.5" x14ac:dyDescent="0.35">
      <c r="A31" s="109"/>
      <c r="B31" s="158" t="s">
        <v>242</v>
      </c>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row>
    <row r="32" spans="1:26" ht="16" thickBot="1" x14ac:dyDescent="0.4">
      <c r="A32" s="109"/>
      <c r="B32" s="164" t="s">
        <v>243</v>
      </c>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row>
    <row r="33" spans="1:26" ht="15" thickBot="1" x14ac:dyDescent="0.4">
      <c r="A33" s="109"/>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row>
    <row r="34" spans="1:26" ht="19" thickBot="1" x14ac:dyDescent="0.4">
      <c r="A34" s="109"/>
      <c r="B34" s="165" t="s">
        <v>249</v>
      </c>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row>
    <row r="35" spans="1:26" ht="15" thickBot="1" x14ac:dyDescent="0.4">
      <c r="A35" s="109"/>
      <c r="B35" s="166" t="s">
        <v>248</v>
      </c>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row>
    <row r="36" spans="1:26" x14ac:dyDescent="0.35">
      <c r="A36" s="109"/>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row>
    <row r="37" spans="1:26" x14ac:dyDescent="0.35">
      <c r="A37" s="109"/>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row>
    <row r="38" spans="1:26" x14ac:dyDescent="0.35">
      <c r="A38" s="109"/>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row>
    <row r="39" spans="1:26" x14ac:dyDescent="0.35">
      <c r="A39" s="109"/>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row>
    <row r="40" spans="1:26" x14ac:dyDescent="0.35">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row>
    <row r="41" spans="1:26" x14ac:dyDescent="0.35">
      <c r="A41" s="109"/>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row>
    <row r="42" spans="1:26" x14ac:dyDescent="0.35">
      <c r="A42" s="109"/>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row>
    <row r="43" spans="1:26" x14ac:dyDescent="0.35">
      <c r="A43" s="109"/>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row>
  </sheetData>
  <hyperlinks>
    <hyperlink ref="B35" r:id="rId1" xr:uid="{0A80066F-069C-4E51-9DA4-99BD16BF67B8}"/>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75DEE-1046-4804-9F9E-55E7FB3FEA99}">
  <dimension ref="A1:Z47"/>
  <sheetViews>
    <sheetView topLeftCell="H5" zoomScaleNormal="100" workbookViewId="0">
      <selection activeCell="C25" sqref="C25:E25"/>
    </sheetView>
  </sheetViews>
  <sheetFormatPr defaultRowHeight="14.5" x14ac:dyDescent="0.35"/>
  <cols>
    <col min="1" max="1" width="3.1796875" customWidth="1"/>
    <col min="2" max="2" width="46.81640625" customWidth="1"/>
    <col min="3" max="3" width="22.81640625" customWidth="1"/>
    <col min="4" max="4" width="22" customWidth="1"/>
    <col min="5" max="5" width="21.1796875" customWidth="1"/>
    <col min="6" max="6" width="10.1796875" customWidth="1"/>
    <col min="7" max="7" width="50.81640625" customWidth="1"/>
    <col min="8" max="8" width="69.1796875" customWidth="1"/>
    <col min="9" max="9" width="1.54296875" customWidth="1"/>
    <col min="10" max="10" width="8" customWidth="1"/>
    <col min="11" max="11" width="8.453125" customWidth="1"/>
    <col min="12" max="12" width="8" customWidth="1"/>
    <col min="13" max="13" width="7" customWidth="1"/>
    <col min="14" max="14" width="8" customWidth="1"/>
    <col min="15" max="15" width="7" customWidth="1"/>
    <col min="16" max="16" width="13" customWidth="1"/>
    <col min="17" max="17" width="12.1796875" customWidth="1"/>
    <col min="18" max="18" width="14.81640625" customWidth="1"/>
    <col min="19" max="19" width="28.1796875" customWidth="1"/>
  </cols>
  <sheetData>
    <row r="1" spans="1:26" ht="15" thickBot="1" x14ac:dyDescent="0.4">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row>
    <row r="2" spans="1:26" ht="30" thickTop="1" thickBot="1" x14ac:dyDescent="0.4">
      <c r="A2" s="109"/>
      <c r="B2" s="115"/>
      <c r="C2" s="109"/>
      <c r="D2" s="109"/>
      <c r="E2" s="109"/>
      <c r="F2" s="115"/>
      <c r="G2" s="109"/>
      <c r="H2" s="109"/>
      <c r="I2" s="109"/>
      <c r="J2" s="102" t="s">
        <v>0</v>
      </c>
      <c r="K2" s="103" t="s">
        <v>1</v>
      </c>
      <c r="L2" s="104" t="s">
        <v>2</v>
      </c>
      <c r="M2" s="53" t="s">
        <v>3</v>
      </c>
      <c r="N2" s="54" t="s">
        <v>4</v>
      </c>
      <c r="O2" s="17" t="s">
        <v>5</v>
      </c>
      <c r="P2" s="105" t="s">
        <v>6</v>
      </c>
      <c r="Q2" s="106" t="s">
        <v>7</v>
      </c>
      <c r="R2" s="107" t="s">
        <v>8</v>
      </c>
      <c r="S2" s="108" t="s">
        <v>9</v>
      </c>
      <c r="T2" s="109"/>
      <c r="U2" s="109"/>
      <c r="V2" s="109"/>
      <c r="W2" s="109"/>
      <c r="X2" s="109"/>
      <c r="Y2" s="109"/>
      <c r="Z2" s="109"/>
    </row>
    <row r="3" spans="1:26" ht="45" customHeight="1" thickTop="1" thickBot="1" x14ac:dyDescent="0.4">
      <c r="A3" s="109"/>
      <c r="B3" s="56" t="s">
        <v>247</v>
      </c>
      <c r="C3" s="170"/>
      <c r="D3" s="171"/>
      <c r="E3" s="172"/>
      <c r="F3" s="57" t="s">
        <v>11</v>
      </c>
      <c r="G3" s="55"/>
      <c r="H3" s="118"/>
      <c r="I3" s="109"/>
      <c r="J3" s="50">
        <f>COUNTIF(F6:F24, "LOW")</f>
        <v>0</v>
      </c>
      <c r="K3" s="51">
        <f>COUNTIF(F6:F24, "Medium")</f>
        <v>0</v>
      </c>
      <c r="L3" s="45">
        <f>COUNTIF(F6:F24, "High")</f>
        <v>0</v>
      </c>
      <c r="M3" s="52">
        <f>COUNTIF(F27:F31, "Low")</f>
        <v>0</v>
      </c>
      <c r="N3" s="51">
        <f>COUNTIF(F27:F31, "Medium")</f>
        <v>0</v>
      </c>
      <c r="O3" s="46">
        <f>COUNTIF(F27:F31, "High")</f>
        <v>0</v>
      </c>
      <c r="P3" s="47" t="str">
        <f>IF(AND(J3=0,K3=0,L3=0),"",IF(P6=L3=K3,L2,IF(P6=K3=J3,K2,IF(P6=L3=J3,L2,IF(L3=P6,L2,IF(K3=P6,K2,J2))))))</f>
        <v/>
      </c>
      <c r="Q3" s="47" t="str">
        <f>IF(AND(M3=0,N3=0,O3=0),"",IF(Q6=O3=N3,O2,IF(Q6=N3=M3,N2,IF(Q6=O3=M3,O2,IF(O3=Q6,O2,IF(N3=Q6,N2,M2))))))</f>
        <v/>
      </c>
      <c r="R3" s="48" t="str" cm="1">
        <f t="array" ref="R3">IFERROR(INDEX(Table1[Result],MATCH(P3&amp;Q3,Table1[Outrage]&amp;Table1[Hazard],0)),"")</f>
        <v/>
      </c>
      <c r="S3" s="49" t="str">
        <f>C3&amp;CHAR(10)&amp;"Rating"&amp;" = "&amp;R3</f>
        <v xml:space="preserve">
Rating = </v>
      </c>
      <c r="T3" s="109"/>
      <c r="U3" s="109"/>
      <c r="V3" s="109"/>
      <c r="W3" s="109"/>
      <c r="X3" s="109"/>
      <c r="Y3" s="109"/>
      <c r="Z3" s="109"/>
    </row>
    <row r="4" spans="1:26" ht="15.5" thickTop="1" thickBot="1" x14ac:dyDescent="0.4">
      <c r="A4" s="109"/>
      <c r="B4" s="116"/>
      <c r="C4" s="173" t="s">
        <v>12</v>
      </c>
      <c r="D4" s="174"/>
      <c r="E4" s="175"/>
      <c r="F4" s="119"/>
      <c r="G4" s="119"/>
      <c r="H4" s="118"/>
      <c r="I4" s="109"/>
      <c r="J4" s="113"/>
      <c r="K4" s="113"/>
      <c r="L4" s="113"/>
      <c r="M4" s="113"/>
      <c r="N4" s="113"/>
      <c r="O4" s="113"/>
      <c r="P4" s="114"/>
      <c r="Q4" s="114"/>
      <c r="R4" s="114"/>
      <c r="S4" s="114"/>
      <c r="T4" s="109"/>
      <c r="U4" s="109"/>
      <c r="V4" s="109"/>
      <c r="W4" s="109"/>
      <c r="X4" s="109"/>
      <c r="Y4" s="109"/>
      <c r="Z4" s="109"/>
    </row>
    <row r="5" spans="1:26" ht="15.5" thickTop="1" thickBot="1" x14ac:dyDescent="0.4">
      <c r="A5" s="109"/>
      <c r="B5" s="121" t="s">
        <v>13</v>
      </c>
      <c r="C5" s="16" t="s">
        <v>14</v>
      </c>
      <c r="D5" s="17" t="s">
        <v>15</v>
      </c>
      <c r="E5" s="18" t="s">
        <v>16</v>
      </c>
      <c r="F5" s="19" t="s">
        <v>17</v>
      </c>
      <c r="G5" s="20" t="s">
        <v>18</v>
      </c>
      <c r="H5" s="120" t="s">
        <v>19</v>
      </c>
      <c r="I5" s="109"/>
      <c r="J5" s="102" t="s">
        <v>20</v>
      </c>
      <c r="K5" s="103" t="s">
        <v>21</v>
      </c>
      <c r="L5" s="104" t="s">
        <v>22</v>
      </c>
      <c r="M5" s="53" t="s">
        <v>20</v>
      </c>
      <c r="N5" s="54" t="s">
        <v>21</v>
      </c>
      <c r="O5" s="17" t="s">
        <v>22</v>
      </c>
      <c r="P5" s="105" t="s">
        <v>23</v>
      </c>
      <c r="Q5" s="106" t="s">
        <v>24</v>
      </c>
      <c r="R5" s="109"/>
      <c r="S5" s="109"/>
      <c r="T5" s="109"/>
      <c r="U5" s="109"/>
      <c r="V5" s="109"/>
      <c r="W5" s="109"/>
      <c r="X5" s="109"/>
      <c r="Y5" s="109"/>
      <c r="Z5" s="109"/>
    </row>
    <row r="6" spans="1:26" ht="22.15" customHeight="1" thickBot="1" x14ac:dyDescent="0.4">
      <c r="A6" s="109"/>
      <c r="B6" s="28" t="s">
        <v>25</v>
      </c>
      <c r="C6" s="42" t="s">
        <v>193</v>
      </c>
      <c r="D6" s="42" t="s">
        <v>194</v>
      </c>
      <c r="E6" s="42" t="s">
        <v>197</v>
      </c>
      <c r="F6" s="29"/>
      <c r="G6" s="29"/>
      <c r="H6" s="30" t="s">
        <v>26</v>
      </c>
      <c r="I6" s="109"/>
      <c r="J6" s="50">
        <f>IF(P3=J2,J3,0)</f>
        <v>0</v>
      </c>
      <c r="K6" s="51">
        <f>IF(P3=K2,K3,0)</f>
        <v>0</v>
      </c>
      <c r="L6" s="45">
        <f>IF(P3=L2,L3,0)</f>
        <v>0</v>
      </c>
      <c r="M6" s="52">
        <f>IF(Q3=M2,M3,0)</f>
        <v>0</v>
      </c>
      <c r="N6" s="51">
        <f>IF(Q3=N2,N3,0)</f>
        <v>0</v>
      </c>
      <c r="O6" s="46">
        <f>IF(Q3=O2,O3,0)</f>
        <v>0</v>
      </c>
      <c r="P6" s="47">
        <f>MAX(J3:L3)</f>
        <v>0</v>
      </c>
      <c r="Q6" s="47">
        <f>MAX(M3:O3)</f>
        <v>0</v>
      </c>
      <c r="R6" s="109"/>
      <c r="S6" s="176" t="str">
        <f>IF(OR(R3='Risk Assessment Matrix'!C8,R3='Risk Assessment Matrix'!C10, R3='Risk Assessment Matrix'!C12,R3='Risk Assessment Matrix'!C14),"When your assessment lands in one of the white sections between two of the the areas of risk communication, please refer to the RCAT guidance document for information.","")</f>
        <v/>
      </c>
      <c r="T6" s="109"/>
      <c r="U6" s="109"/>
      <c r="V6" s="109"/>
      <c r="W6" s="109"/>
      <c r="X6" s="109"/>
      <c r="Y6" s="109"/>
      <c r="Z6" s="109"/>
    </row>
    <row r="7" spans="1:26" ht="40.15" customHeight="1" thickTop="1" x14ac:dyDescent="0.35">
      <c r="A7" s="109"/>
      <c r="B7" s="33" t="s">
        <v>27</v>
      </c>
      <c r="C7" s="35" t="s">
        <v>192</v>
      </c>
      <c r="D7" s="35" t="s">
        <v>195</v>
      </c>
      <c r="E7" s="35" t="s">
        <v>196</v>
      </c>
      <c r="F7" s="27"/>
      <c r="G7" s="27"/>
      <c r="H7" s="32" t="s">
        <v>28</v>
      </c>
      <c r="I7" s="109"/>
      <c r="J7" s="109"/>
      <c r="K7" s="109"/>
      <c r="L7" s="109"/>
      <c r="M7" s="109"/>
      <c r="N7" s="109"/>
      <c r="O7" s="109"/>
      <c r="P7" s="109"/>
      <c r="Q7" s="109"/>
      <c r="R7" s="109"/>
      <c r="S7" s="176"/>
      <c r="T7" s="109"/>
      <c r="U7" s="109"/>
      <c r="V7" s="109"/>
      <c r="W7" s="109"/>
      <c r="X7" s="109"/>
      <c r="Y7" s="109"/>
      <c r="Z7" s="109"/>
    </row>
    <row r="8" spans="1:26" ht="52.9" customHeight="1" x14ac:dyDescent="0.35">
      <c r="A8" s="109"/>
      <c r="B8" s="33" t="s">
        <v>29</v>
      </c>
      <c r="C8" s="35" t="s">
        <v>191</v>
      </c>
      <c r="D8" s="44" t="s">
        <v>190</v>
      </c>
      <c r="E8" s="35" t="s">
        <v>189</v>
      </c>
      <c r="F8" s="27"/>
      <c r="G8" s="27"/>
      <c r="H8" s="34" t="s">
        <v>199</v>
      </c>
      <c r="I8" s="109"/>
      <c r="J8" s="109"/>
      <c r="K8" s="109"/>
      <c r="L8" s="109"/>
      <c r="M8" s="109"/>
      <c r="N8" s="109"/>
      <c r="O8" s="109"/>
      <c r="P8" s="109"/>
      <c r="Q8" s="109"/>
      <c r="R8" s="109"/>
      <c r="S8" s="176"/>
      <c r="T8" s="109"/>
      <c r="U8" s="109"/>
      <c r="V8" s="109"/>
      <c r="W8" s="109"/>
      <c r="X8" s="109"/>
      <c r="Y8" s="109"/>
      <c r="Z8" s="109"/>
    </row>
    <row r="9" spans="1:26" ht="33" customHeight="1" x14ac:dyDescent="0.35">
      <c r="A9" s="109"/>
      <c r="B9" s="33" t="s">
        <v>30</v>
      </c>
      <c r="C9" s="35" t="s">
        <v>186</v>
      </c>
      <c r="D9" s="44" t="s">
        <v>187</v>
      </c>
      <c r="E9" s="35" t="s">
        <v>188</v>
      </c>
      <c r="F9" s="27"/>
      <c r="G9" s="35"/>
      <c r="H9" s="32" t="s">
        <v>31</v>
      </c>
      <c r="I9" s="109"/>
      <c r="J9" s="109"/>
      <c r="K9" s="109"/>
      <c r="L9" s="109"/>
      <c r="M9" s="109"/>
      <c r="N9" s="109"/>
      <c r="O9" s="109"/>
      <c r="P9" s="109"/>
      <c r="Q9" s="109"/>
      <c r="R9" s="109"/>
      <c r="S9" s="109"/>
      <c r="T9" s="109"/>
      <c r="U9" s="109"/>
      <c r="V9" s="109"/>
      <c r="W9" s="109"/>
      <c r="X9" s="109"/>
      <c r="Y9" s="109"/>
      <c r="Z9" s="109"/>
    </row>
    <row r="10" spans="1:26" ht="99.65" customHeight="1" x14ac:dyDescent="0.35">
      <c r="A10" s="109"/>
      <c r="B10" s="33" t="s">
        <v>32</v>
      </c>
      <c r="C10" s="35" t="s">
        <v>185</v>
      </c>
      <c r="D10" s="44" t="s">
        <v>184</v>
      </c>
      <c r="E10" s="35" t="s">
        <v>183</v>
      </c>
      <c r="F10" s="27"/>
      <c r="G10" s="27"/>
      <c r="H10" s="39" t="s">
        <v>124</v>
      </c>
      <c r="I10" s="109"/>
      <c r="J10" s="109"/>
      <c r="K10" s="109"/>
      <c r="L10" s="109"/>
      <c r="M10" s="109"/>
      <c r="N10" s="109"/>
      <c r="O10" s="109"/>
      <c r="P10" s="109"/>
      <c r="Q10" s="109"/>
      <c r="R10" s="109"/>
      <c r="S10" s="177" t="str">
        <f>IF(OR(J3=K3,K3=L3,J3=L3,M3=N3,N3=O3,M3=O3),"Where there are two of the same values for either outrage or hazard, the graph defaults to the higher rating. It is then recommended to consider why this has occurred and explore your responses further. Refer to the RCAT guidance document for information.","")</f>
        <v>Where there are two of the same values for either outrage or hazard, the graph defaults to the higher rating. It is then recommended to consider why this has occurred and explore your responses further. Refer to the RCAT guidance document for information.</v>
      </c>
      <c r="T10" s="109"/>
      <c r="U10" s="109"/>
      <c r="V10" s="109"/>
      <c r="W10" s="109"/>
      <c r="X10" s="109"/>
      <c r="Y10" s="109"/>
      <c r="Z10" s="109"/>
    </row>
    <row r="11" spans="1:26" ht="38.65" customHeight="1" x14ac:dyDescent="0.35">
      <c r="A11" s="109"/>
      <c r="B11" s="22" t="s">
        <v>122</v>
      </c>
      <c r="C11" s="15" t="s">
        <v>180</v>
      </c>
      <c r="D11" s="15" t="s">
        <v>181</v>
      </c>
      <c r="E11" s="15" t="s">
        <v>182</v>
      </c>
      <c r="F11" s="3"/>
      <c r="G11" s="3"/>
      <c r="H11" s="31" t="s">
        <v>123</v>
      </c>
      <c r="I11" s="109"/>
      <c r="J11" s="109"/>
      <c r="K11" s="109"/>
      <c r="L11" s="109"/>
      <c r="M11" s="109"/>
      <c r="N11" s="109"/>
      <c r="O11" s="109"/>
      <c r="P11" s="109"/>
      <c r="Q11" s="109"/>
      <c r="R11" s="109"/>
      <c r="S11" s="177"/>
      <c r="T11" s="109"/>
      <c r="U11" s="109"/>
      <c r="V11" s="109"/>
      <c r="W11" s="109"/>
      <c r="X11" s="109"/>
      <c r="Y11" s="109"/>
      <c r="Z11" s="109"/>
    </row>
    <row r="12" spans="1:26" ht="63.75" customHeight="1" x14ac:dyDescent="0.35">
      <c r="A12" s="109"/>
      <c r="B12" s="33" t="s">
        <v>34</v>
      </c>
      <c r="C12" s="35" t="s">
        <v>179</v>
      </c>
      <c r="D12" s="35" t="s">
        <v>178</v>
      </c>
      <c r="E12" s="35" t="s">
        <v>177</v>
      </c>
      <c r="F12" s="27"/>
      <c r="G12" s="27"/>
      <c r="H12" s="39" t="s">
        <v>35</v>
      </c>
      <c r="I12" s="109"/>
      <c r="J12" s="109"/>
      <c r="K12" s="109"/>
      <c r="L12" s="109"/>
      <c r="M12" s="109"/>
      <c r="N12" s="109"/>
      <c r="O12" s="109"/>
      <c r="P12" s="109"/>
      <c r="Q12" s="109"/>
      <c r="R12" s="109"/>
      <c r="S12" s="177"/>
      <c r="T12" s="109"/>
      <c r="U12" s="109"/>
      <c r="V12" s="109"/>
      <c r="W12" s="109"/>
      <c r="X12" s="109"/>
      <c r="Y12" s="109"/>
      <c r="Z12" s="109"/>
    </row>
    <row r="13" spans="1:26" ht="39" customHeight="1" x14ac:dyDescent="0.35">
      <c r="A13" s="109"/>
      <c r="B13" s="22" t="s">
        <v>36</v>
      </c>
      <c r="C13" s="15" t="s">
        <v>174</v>
      </c>
      <c r="D13" s="15" t="s">
        <v>175</v>
      </c>
      <c r="E13" s="15" t="s">
        <v>176</v>
      </c>
      <c r="F13" s="3"/>
      <c r="G13" s="3"/>
      <c r="H13" s="21" t="s">
        <v>37</v>
      </c>
      <c r="I13" s="109"/>
      <c r="J13" s="109"/>
      <c r="K13" s="109"/>
      <c r="L13" s="109"/>
      <c r="M13" s="109"/>
      <c r="N13" s="109"/>
      <c r="O13" s="109"/>
      <c r="P13" s="109"/>
      <c r="Q13" s="109"/>
      <c r="R13" s="109"/>
      <c r="S13" s="109"/>
      <c r="T13" s="109"/>
      <c r="U13" s="109"/>
      <c r="V13" s="109"/>
      <c r="W13" s="109"/>
      <c r="X13" s="109"/>
      <c r="Y13" s="109"/>
      <c r="Z13" s="109"/>
    </row>
    <row r="14" spans="1:26" ht="71.650000000000006" customHeight="1" x14ac:dyDescent="0.35">
      <c r="A14" s="109"/>
      <c r="B14" s="33" t="s">
        <v>38</v>
      </c>
      <c r="C14" s="143" t="s">
        <v>250</v>
      </c>
      <c r="D14" s="143" t="s">
        <v>251</v>
      </c>
      <c r="E14" s="35" t="s">
        <v>252</v>
      </c>
      <c r="F14" s="27"/>
      <c r="G14" s="27"/>
      <c r="H14" s="39" t="s">
        <v>39</v>
      </c>
      <c r="I14" s="109"/>
      <c r="J14" s="109"/>
      <c r="K14" s="109"/>
      <c r="L14" s="109"/>
      <c r="M14" s="109"/>
      <c r="N14" s="109"/>
      <c r="O14" s="109"/>
      <c r="P14" s="109"/>
      <c r="Q14" s="109"/>
      <c r="R14" s="109"/>
      <c r="S14" s="109"/>
      <c r="T14" s="109"/>
      <c r="U14" s="109"/>
      <c r="V14" s="109"/>
      <c r="W14" s="109"/>
      <c r="X14" s="109"/>
      <c r="Y14" s="109"/>
      <c r="Z14" s="109"/>
    </row>
    <row r="15" spans="1:26" ht="64.900000000000006" customHeight="1" x14ac:dyDescent="0.35">
      <c r="A15" s="109"/>
      <c r="B15" s="33" t="s">
        <v>125</v>
      </c>
      <c r="C15" s="35" t="s">
        <v>126</v>
      </c>
      <c r="D15" s="35" t="s">
        <v>127</v>
      </c>
      <c r="E15" s="35" t="s">
        <v>128</v>
      </c>
      <c r="F15" s="27"/>
      <c r="G15" s="27"/>
      <c r="H15" s="39" t="s">
        <v>198</v>
      </c>
      <c r="I15" s="109"/>
      <c r="J15" s="109"/>
      <c r="K15" s="109"/>
      <c r="L15" s="109"/>
      <c r="M15" s="109"/>
      <c r="N15" s="109"/>
      <c r="O15" s="109"/>
      <c r="P15" s="109"/>
      <c r="Q15" s="109"/>
      <c r="R15" s="109"/>
      <c r="S15" s="109"/>
      <c r="T15" s="109"/>
      <c r="U15" s="109"/>
      <c r="V15" s="109"/>
      <c r="W15" s="109"/>
      <c r="X15" s="109"/>
      <c r="Y15" s="109"/>
      <c r="Z15" s="109"/>
    </row>
    <row r="16" spans="1:26" ht="75.75" customHeight="1" x14ac:dyDescent="0.35">
      <c r="A16" s="109"/>
      <c r="B16" s="40" t="s">
        <v>130</v>
      </c>
      <c r="C16" s="43" t="s">
        <v>131</v>
      </c>
      <c r="D16" s="43" t="s">
        <v>173</v>
      </c>
      <c r="E16" s="43" t="s">
        <v>172</v>
      </c>
      <c r="F16" s="36"/>
      <c r="G16" s="36"/>
      <c r="H16" s="41" t="s">
        <v>129</v>
      </c>
      <c r="I16" s="109"/>
      <c r="J16" s="109"/>
      <c r="K16" s="109"/>
      <c r="L16" s="109"/>
      <c r="M16" s="109"/>
      <c r="N16" s="109"/>
      <c r="O16" s="109"/>
      <c r="P16" s="109"/>
      <c r="Q16" s="109"/>
      <c r="R16" s="109"/>
      <c r="S16" s="109"/>
      <c r="T16" s="109"/>
      <c r="U16" s="109"/>
      <c r="V16" s="109"/>
      <c r="W16" s="109"/>
      <c r="X16" s="109"/>
      <c r="Y16" s="109"/>
      <c r="Z16" s="109"/>
    </row>
    <row r="17" spans="1:26" ht="24" x14ac:dyDescent="0.35">
      <c r="A17" s="109"/>
      <c r="B17" s="22" t="s">
        <v>132</v>
      </c>
      <c r="C17" s="15" t="s">
        <v>169</v>
      </c>
      <c r="D17" s="15" t="s">
        <v>170</v>
      </c>
      <c r="E17" s="15" t="s">
        <v>171</v>
      </c>
      <c r="F17" s="3"/>
      <c r="G17" s="3"/>
      <c r="H17" s="21" t="s">
        <v>133</v>
      </c>
      <c r="I17" s="109"/>
      <c r="J17" s="109"/>
      <c r="K17" s="109"/>
      <c r="L17" s="109"/>
      <c r="M17" s="109"/>
      <c r="N17" s="109"/>
      <c r="O17" s="109"/>
      <c r="P17" s="109"/>
      <c r="Q17" s="109"/>
      <c r="R17" s="109"/>
      <c r="S17" s="109"/>
      <c r="T17" s="109"/>
      <c r="U17" s="109"/>
      <c r="V17" s="109"/>
      <c r="W17" s="109"/>
      <c r="X17" s="109"/>
      <c r="Y17" s="109"/>
      <c r="Z17" s="109"/>
    </row>
    <row r="18" spans="1:26" ht="48" x14ac:dyDescent="0.35">
      <c r="A18" s="109"/>
      <c r="B18" s="33" t="s">
        <v>134</v>
      </c>
      <c r="C18" s="141" t="s">
        <v>135</v>
      </c>
      <c r="D18" s="44" t="s">
        <v>136</v>
      </c>
      <c r="E18" s="35" t="s">
        <v>137</v>
      </c>
      <c r="F18" s="27"/>
      <c r="G18" s="35"/>
      <c r="H18" s="32" t="s">
        <v>138</v>
      </c>
      <c r="I18" s="109"/>
      <c r="J18" s="109"/>
      <c r="K18" s="109"/>
      <c r="L18" s="109"/>
      <c r="M18" s="109"/>
      <c r="N18" s="109"/>
      <c r="O18" s="109"/>
      <c r="P18" s="109"/>
      <c r="Q18" s="109"/>
      <c r="R18" s="109"/>
      <c r="S18" s="109"/>
      <c r="T18" s="109"/>
      <c r="U18" s="109"/>
      <c r="V18" s="109"/>
      <c r="W18" s="109"/>
      <c r="X18" s="109"/>
      <c r="Y18" s="109"/>
      <c r="Z18" s="109"/>
    </row>
    <row r="19" spans="1:26" ht="37.9" customHeight="1" x14ac:dyDescent="0.35">
      <c r="A19" s="109"/>
      <c r="B19" s="22" t="s">
        <v>140</v>
      </c>
      <c r="C19" s="144" t="s">
        <v>166</v>
      </c>
      <c r="D19" s="148" t="s">
        <v>167</v>
      </c>
      <c r="E19" s="15" t="s">
        <v>168</v>
      </c>
      <c r="F19" s="3"/>
      <c r="G19" s="144"/>
      <c r="H19" s="31" t="s">
        <v>139</v>
      </c>
      <c r="I19" s="109"/>
      <c r="J19" s="109"/>
      <c r="K19" s="109"/>
      <c r="L19" s="109"/>
      <c r="M19" s="109"/>
      <c r="N19" s="109"/>
      <c r="O19" s="109"/>
      <c r="P19" s="109"/>
      <c r="Q19" s="109"/>
      <c r="R19" s="109"/>
      <c r="S19" s="109"/>
      <c r="T19" s="109"/>
      <c r="U19" s="109"/>
      <c r="V19" s="109"/>
      <c r="W19" s="109"/>
      <c r="X19" s="109"/>
      <c r="Y19" s="109"/>
      <c r="Z19" s="109"/>
    </row>
    <row r="20" spans="1:26" ht="99.75" customHeight="1" x14ac:dyDescent="0.35">
      <c r="A20" s="109"/>
      <c r="B20" s="33" t="s">
        <v>141</v>
      </c>
      <c r="C20" s="141" t="s">
        <v>164</v>
      </c>
      <c r="D20" s="44" t="s">
        <v>163</v>
      </c>
      <c r="E20" s="35" t="s">
        <v>162</v>
      </c>
      <c r="F20" s="27"/>
      <c r="G20" s="141"/>
      <c r="H20" s="34" t="s">
        <v>142</v>
      </c>
      <c r="I20" s="109"/>
      <c r="J20" s="109"/>
      <c r="K20" s="109"/>
      <c r="L20" s="109"/>
      <c r="M20" s="109"/>
      <c r="N20" s="109"/>
      <c r="O20" s="109"/>
      <c r="P20" s="109"/>
      <c r="Q20" s="109"/>
      <c r="R20" s="109"/>
      <c r="S20" s="109"/>
      <c r="T20" s="109"/>
      <c r="U20" s="109"/>
      <c r="V20" s="109"/>
      <c r="W20" s="109"/>
      <c r="X20" s="109"/>
      <c r="Y20" s="109"/>
      <c r="Z20" s="109"/>
    </row>
    <row r="21" spans="1:26" ht="51.75" customHeight="1" x14ac:dyDescent="0.35">
      <c r="A21" s="109"/>
      <c r="B21" s="147" t="s">
        <v>147</v>
      </c>
      <c r="C21" s="144" t="s">
        <v>165</v>
      </c>
      <c r="D21" s="148" t="s">
        <v>143</v>
      </c>
      <c r="E21" s="15" t="s">
        <v>144</v>
      </c>
      <c r="F21" s="3"/>
      <c r="G21" s="15"/>
      <c r="H21" s="21" t="s">
        <v>145</v>
      </c>
      <c r="I21" s="109"/>
      <c r="J21" s="109"/>
      <c r="K21" s="109"/>
      <c r="L21" s="109"/>
      <c r="M21" s="109"/>
      <c r="N21" s="109"/>
      <c r="O21" s="109"/>
      <c r="P21" s="109"/>
      <c r="Q21" s="109"/>
      <c r="R21" s="109"/>
      <c r="S21" s="109"/>
      <c r="T21" s="109"/>
      <c r="U21" s="109"/>
      <c r="V21" s="109"/>
      <c r="W21" s="109"/>
      <c r="X21" s="109"/>
      <c r="Y21" s="109"/>
      <c r="Z21" s="109"/>
    </row>
    <row r="22" spans="1:26" ht="89.25" customHeight="1" x14ac:dyDescent="0.35">
      <c r="A22" s="109"/>
      <c r="B22" s="142" t="s">
        <v>146</v>
      </c>
      <c r="C22" s="44" t="s">
        <v>159</v>
      </c>
      <c r="D22" s="35" t="s">
        <v>160</v>
      </c>
      <c r="E22" s="35" t="s">
        <v>161</v>
      </c>
      <c r="F22" s="27"/>
      <c r="G22" s="141"/>
      <c r="H22" s="34" t="s">
        <v>148</v>
      </c>
      <c r="I22" s="109"/>
      <c r="J22" s="109"/>
      <c r="K22" s="109"/>
      <c r="L22" s="109"/>
      <c r="M22" s="109"/>
      <c r="N22" s="109"/>
      <c r="O22" s="109"/>
      <c r="P22" s="109"/>
      <c r="Q22" s="109"/>
      <c r="R22" s="109"/>
      <c r="S22" s="109"/>
      <c r="T22" s="109"/>
      <c r="U22" s="109"/>
      <c r="V22" s="109"/>
      <c r="W22" s="109"/>
      <c r="X22" s="109"/>
      <c r="Y22" s="109"/>
      <c r="Z22" s="109"/>
    </row>
    <row r="23" spans="1:26" ht="51.4" customHeight="1" x14ac:dyDescent="0.35">
      <c r="A23" s="109"/>
      <c r="B23" s="151" t="s">
        <v>155</v>
      </c>
      <c r="C23" s="44" t="s">
        <v>158</v>
      </c>
      <c r="D23" s="35" t="s">
        <v>157</v>
      </c>
      <c r="E23" s="35" t="s">
        <v>156</v>
      </c>
      <c r="F23" s="27"/>
      <c r="G23" s="141"/>
      <c r="H23" s="34" t="s">
        <v>149</v>
      </c>
      <c r="I23" s="109"/>
      <c r="J23" s="109"/>
      <c r="K23" s="109"/>
      <c r="L23" s="109"/>
      <c r="M23" s="109"/>
      <c r="N23" s="109"/>
      <c r="O23" s="109"/>
      <c r="P23" s="109"/>
      <c r="Q23" s="109"/>
      <c r="R23" s="109"/>
      <c r="S23" s="109"/>
      <c r="T23" s="109"/>
      <c r="U23" s="109"/>
      <c r="V23" s="109"/>
      <c r="W23" s="109"/>
      <c r="X23" s="109"/>
      <c r="Y23" s="109"/>
      <c r="Z23" s="109"/>
    </row>
    <row r="24" spans="1:26" ht="68.25" customHeight="1" thickBot="1" x14ac:dyDescent="0.4">
      <c r="A24" s="109"/>
      <c r="B24" s="152" t="s">
        <v>154</v>
      </c>
      <c r="C24" s="149" t="s">
        <v>153</v>
      </c>
      <c r="D24" s="149" t="s">
        <v>152</v>
      </c>
      <c r="E24" s="149" t="s">
        <v>151</v>
      </c>
      <c r="F24" s="14"/>
      <c r="G24" s="144"/>
      <c r="H24" s="150" t="s">
        <v>150</v>
      </c>
      <c r="I24" s="109"/>
      <c r="J24" s="109"/>
      <c r="K24" s="109"/>
      <c r="L24" s="109"/>
      <c r="M24" s="109"/>
      <c r="N24" s="109"/>
      <c r="O24" s="109"/>
      <c r="P24" s="109"/>
      <c r="Q24" s="109"/>
      <c r="R24" s="109"/>
      <c r="S24" s="109"/>
      <c r="T24" s="109"/>
      <c r="U24" s="109"/>
      <c r="V24" s="109"/>
      <c r="W24" s="109"/>
      <c r="X24" s="109"/>
      <c r="Y24" s="109"/>
      <c r="Z24" s="109"/>
    </row>
    <row r="25" spans="1:26" ht="35.15" customHeight="1" thickTop="1" thickBot="1" x14ac:dyDescent="0.4">
      <c r="A25" s="109"/>
      <c r="B25" s="117" t="s">
        <v>40</v>
      </c>
      <c r="C25" s="178" t="s">
        <v>41</v>
      </c>
      <c r="D25" s="179"/>
      <c r="E25" s="180"/>
      <c r="F25" s="145"/>
      <c r="G25" s="146"/>
      <c r="H25" s="118"/>
      <c r="I25" s="109"/>
      <c r="J25" s="109"/>
      <c r="K25" s="109"/>
      <c r="L25" s="109"/>
      <c r="M25" s="109"/>
      <c r="N25" s="109"/>
      <c r="O25" s="109"/>
      <c r="P25" s="109"/>
      <c r="Q25" s="109"/>
      <c r="R25" s="109"/>
      <c r="S25" s="109"/>
      <c r="T25" s="109"/>
      <c r="U25" s="109"/>
      <c r="V25" s="109"/>
      <c r="W25" s="109"/>
      <c r="X25" s="109"/>
      <c r="Y25" s="109"/>
      <c r="Z25" s="109"/>
    </row>
    <row r="26" spans="1:26" ht="33.65" customHeight="1" thickTop="1" thickBot="1" x14ac:dyDescent="0.4">
      <c r="A26" s="109"/>
      <c r="B26" s="121" t="s">
        <v>42</v>
      </c>
      <c r="C26" s="16" t="s">
        <v>14</v>
      </c>
      <c r="D26" s="17" t="s">
        <v>15</v>
      </c>
      <c r="E26" s="18" t="s">
        <v>16</v>
      </c>
      <c r="F26" s="24" t="s">
        <v>17</v>
      </c>
      <c r="G26" s="20" t="s">
        <v>18</v>
      </c>
      <c r="H26" s="122" t="s">
        <v>19</v>
      </c>
      <c r="I26" s="109"/>
      <c r="J26" s="109"/>
      <c r="K26" s="109"/>
      <c r="L26" s="109"/>
      <c r="M26" s="109"/>
      <c r="N26" s="109"/>
      <c r="O26" s="109"/>
      <c r="P26" s="109"/>
      <c r="Q26" s="109"/>
      <c r="R26" s="109"/>
      <c r="S26" s="109"/>
      <c r="T26" s="109"/>
      <c r="U26" s="109"/>
      <c r="V26" s="109"/>
      <c r="W26" s="109"/>
      <c r="X26" s="109"/>
      <c r="Y26" s="109"/>
      <c r="Z26" s="109"/>
    </row>
    <row r="27" spans="1:26" ht="24" customHeight="1" x14ac:dyDescent="0.35">
      <c r="A27" s="109"/>
      <c r="B27" s="40" t="s">
        <v>43</v>
      </c>
      <c r="C27" s="3" t="s">
        <v>44</v>
      </c>
      <c r="D27" s="4" t="s">
        <v>45</v>
      </c>
      <c r="E27" s="4" t="s">
        <v>46</v>
      </c>
      <c r="F27" s="4"/>
      <c r="G27" s="3"/>
      <c r="H27" s="25" t="s">
        <v>47</v>
      </c>
      <c r="I27" s="109"/>
      <c r="J27" s="109"/>
      <c r="K27" s="109"/>
      <c r="L27" s="109"/>
      <c r="M27" s="109"/>
      <c r="N27" s="109"/>
      <c r="O27" s="109"/>
      <c r="P27" s="109"/>
      <c r="Q27" s="109"/>
      <c r="R27" s="109"/>
      <c r="S27" s="109"/>
      <c r="T27" s="109"/>
      <c r="U27" s="109"/>
      <c r="V27" s="109"/>
      <c r="W27" s="109"/>
      <c r="X27" s="109"/>
      <c r="Y27" s="109"/>
      <c r="Z27" s="109"/>
    </row>
    <row r="28" spans="1:26" ht="36" customHeight="1" x14ac:dyDescent="0.35">
      <c r="A28" s="109"/>
      <c r="B28" s="40" t="s">
        <v>200</v>
      </c>
      <c r="C28" s="27" t="s">
        <v>206</v>
      </c>
      <c r="D28" s="35" t="s">
        <v>209</v>
      </c>
      <c r="E28" s="35" t="s">
        <v>213</v>
      </c>
      <c r="F28" s="35"/>
      <c r="G28" s="27"/>
      <c r="H28" s="38" t="s">
        <v>48</v>
      </c>
      <c r="I28" s="109"/>
      <c r="J28" s="109"/>
      <c r="K28" s="109"/>
      <c r="L28" s="109"/>
      <c r="M28" s="109"/>
      <c r="N28" s="109"/>
      <c r="O28" s="109"/>
      <c r="P28" s="109"/>
      <c r="Q28" s="109"/>
      <c r="R28" s="109"/>
      <c r="S28" s="109"/>
      <c r="T28" s="109"/>
      <c r="U28" s="109"/>
      <c r="V28" s="109"/>
      <c r="W28" s="109"/>
      <c r="X28" s="109"/>
      <c r="Y28" s="109"/>
      <c r="Z28" s="109"/>
    </row>
    <row r="29" spans="1:26" ht="38.25" customHeight="1" x14ac:dyDescent="0.35">
      <c r="A29" s="109"/>
      <c r="B29" s="40" t="s">
        <v>201</v>
      </c>
      <c r="C29" s="3" t="s">
        <v>207</v>
      </c>
      <c r="D29" s="15" t="s">
        <v>210</v>
      </c>
      <c r="E29" s="15" t="s">
        <v>214</v>
      </c>
      <c r="F29" s="15"/>
      <c r="G29" s="3"/>
      <c r="H29" s="37" t="s">
        <v>202</v>
      </c>
      <c r="I29" s="109"/>
      <c r="J29" s="109"/>
      <c r="K29" s="109"/>
      <c r="L29" s="109"/>
      <c r="M29" s="109"/>
      <c r="N29" s="109"/>
      <c r="O29" s="109"/>
      <c r="P29" s="109"/>
      <c r="Q29" s="109"/>
      <c r="R29" s="109"/>
      <c r="S29" s="109"/>
      <c r="T29" s="109"/>
      <c r="U29" s="109"/>
      <c r="V29" s="109"/>
      <c r="W29" s="109"/>
      <c r="X29" s="109"/>
      <c r="Y29" s="109"/>
      <c r="Z29" s="109"/>
    </row>
    <row r="30" spans="1:26" ht="24" x14ac:dyDescent="0.35">
      <c r="A30" s="109"/>
      <c r="B30" s="40" t="s">
        <v>49</v>
      </c>
      <c r="C30" s="27" t="s">
        <v>208</v>
      </c>
      <c r="D30" s="35" t="s">
        <v>211</v>
      </c>
      <c r="E30" s="35" t="s">
        <v>215</v>
      </c>
      <c r="F30" s="35"/>
      <c r="G30" s="27"/>
      <c r="H30" s="38" t="s">
        <v>50</v>
      </c>
      <c r="I30" s="109"/>
      <c r="J30" s="109"/>
      <c r="K30" s="109"/>
      <c r="L30" s="109"/>
      <c r="M30" s="109"/>
      <c r="N30" s="109"/>
      <c r="O30" s="109"/>
      <c r="P30" s="109"/>
      <c r="Q30" s="109"/>
      <c r="R30" s="109"/>
      <c r="S30" s="109"/>
      <c r="T30" s="109"/>
      <c r="U30" s="109"/>
      <c r="V30" s="109"/>
      <c r="W30" s="109"/>
      <c r="X30" s="109"/>
      <c r="Y30" s="109"/>
      <c r="Z30" s="109"/>
    </row>
    <row r="31" spans="1:26" ht="23.65" customHeight="1" thickBot="1" x14ac:dyDescent="0.4">
      <c r="A31" s="109"/>
      <c r="B31" s="22" t="s">
        <v>204</v>
      </c>
      <c r="C31" s="14" t="s">
        <v>205</v>
      </c>
      <c r="D31" s="14" t="s">
        <v>212</v>
      </c>
      <c r="E31" s="14" t="s">
        <v>216</v>
      </c>
      <c r="F31" s="14"/>
      <c r="G31" s="23"/>
      <c r="H31" s="26" t="s">
        <v>203</v>
      </c>
      <c r="I31" s="109"/>
      <c r="J31" s="109"/>
      <c r="K31" s="109"/>
      <c r="L31" s="109"/>
      <c r="M31" s="109"/>
      <c r="N31" s="109"/>
      <c r="O31" s="109"/>
      <c r="P31" s="109"/>
      <c r="Q31" s="109"/>
      <c r="R31" s="109"/>
      <c r="S31" s="109"/>
      <c r="T31" s="109"/>
      <c r="U31" s="109"/>
      <c r="V31" s="109"/>
      <c r="W31" s="109"/>
      <c r="X31" s="109"/>
      <c r="Y31" s="109"/>
      <c r="Z31" s="109"/>
    </row>
    <row r="32" spans="1:26" ht="15.5" thickTop="1" thickBot="1" x14ac:dyDescent="0.4">
      <c r="A32" s="109"/>
      <c r="B32" s="123"/>
      <c r="C32" s="109"/>
      <c r="D32" s="109"/>
      <c r="E32" s="109"/>
      <c r="F32" s="109"/>
      <c r="G32" s="109"/>
      <c r="H32" s="124"/>
      <c r="I32" s="109"/>
      <c r="J32" s="109"/>
      <c r="K32" s="109"/>
      <c r="L32" s="109"/>
      <c r="M32" s="109"/>
      <c r="N32" s="109"/>
      <c r="O32" s="109"/>
      <c r="P32" s="109"/>
      <c r="Q32" s="109"/>
      <c r="R32" s="109"/>
      <c r="S32" s="109"/>
      <c r="T32" s="109"/>
      <c r="U32" s="109"/>
      <c r="V32" s="109"/>
      <c r="W32" s="109"/>
      <c r="X32" s="109"/>
      <c r="Y32" s="109"/>
      <c r="Z32" s="109"/>
    </row>
    <row r="33" spans="1:26" ht="27" thickTop="1" thickBot="1" x14ac:dyDescent="0.65">
      <c r="A33" s="109"/>
      <c r="B33" s="109"/>
      <c r="C33" s="109"/>
      <c r="D33" s="109"/>
      <c r="E33" s="109"/>
      <c r="F33" s="167" t="str">
        <f>IF($R$3="Outrage Management","Principles for Outrage Management",IF($R$3="Crisis Communication","Principles for Crisis Communication",IF($R$3="Precaution Advocacy","Principles for Precaution Advocacy",IF($R$3="Sweet Spot","Principles for the Sweet Spot","Overarching Principles"))))</f>
        <v>Overarching Principles</v>
      </c>
      <c r="G33" s="168"/>
      <c r="H33" s="169"/>
      <c r="I33" s="110"/>
      <c r="J33" s="109"/>
      <c r="K33" s="109"/>
      <c r="L33" s="109"/>
      <c r="M33" s="109"/>
      <c r="N33" s="109"/>
      <c r="O33" s="109"/>
      <c r="P33" s="109"/>
      <c r="Q33" s="109"/>
      <c r="R33" s="109"/>
      <c r="S33" s="109"/>
      <c r="T33" s="109"/>
      <c r="U33" s="109"/>
      <c r="V33" s="109"/>
      <c r="W33" s="109"/>
      <c r="X33" s="109"/>
      <c r="Y33" s="109"/>
      <c r="Z33" s="109"/>
    </row>
    <row r="34" spans="1:26" ht="16" thickBot="1" x14ac:dyDescent="0.4">
      <c r="A34" s="109"/>
      <c r="B34" s="109"/>
      <c r="C34" s="109"/>
      <c r="D34" s="109"/>
      <c r="E34" s="109"/>
      <c r="F34" s="89" t="s">
        <v>51</v>
      </c>
      <c r="G34" s="90" t="s">
        <v>52</v>
      </c>
      <c r="H34" s="94" t="s">
        <v>53</v>
      </c>
      <c r="I34" s="109"/>
      <c r="J34" s="109"/>
      <c r="K34" s="109"/>
      <c r="L34" s="109"/>
      <c r="M34" s="109"/>
      <c r="N34" s="109"/>
      <c r="O34" s="109"/>
      <c r="P34" s="109"/>
      <c r="Q34" s="109"/>
      <c r="R34" s="109"/>
      <c r="S34" s="109"/>
      <c r="T34" s="109"/>
      <c r="U34" s="109"/>
      <c r="V34" s="109"/>
      <c r="W34" s="109"/>
      <c r="X34" s="109"/>
      <c r="Y34" s="109"/>
      <c r="Z34" s="109"/>
    </row>
    <row r="35" spans="1:26" ht="72.5" x14ac:dyDescent="0.35">
      <c r="A35" s="109"/>
      <c r="B35" s="109"/>
      <c r="C35" s="109"/>
      <c r="D35" s="109"/>
      <c r="E35" s="109"/>
      <c r="F35" s="84" t="str">
        <f>IF(ISBLANK($F$33), " ", "1")</f>
        <v>1</v>
      </c>
      <c r="G35" s="91" t="str">
        <f>IF($R$3="Outrage Management","Agile planning",IF($R$3="Crisis Communication","Accurately represent the risk",IF($R$3="Precaution Advocacy","Keep it short", IF($R$3="Sweet Spot", "Share dilemmas early and genuinely","Be human and develop relationships"))))</f>
        <v>Be human and develop relationships</v>
      </c>
      <c r="H35" s="95" t="str">
        <f>IF($R$3="Outrage Management",'Principles - Risk Communication'!$B2,IF($R$3="Crisis Communication",'Principles - Risk Communication'!$C2,IF($R$3="Precaution Advocacy",'Principles - Risk Communication'!$D2, IF($R$3="Sweet Spot", 'Principles - Risk Communication'!$E2,'Principles - Risk Communication'!$F2))))</f>
        <v>• Accept and involve the community as a legitimate partner in finding solutions 
• Take the time to meet with people personally (if possible) and build rapport.
• Get feedback on how things are travelling, and ask yourself ‘have I done everything I promised I would?’ and ‘Have I checked in after some time has lapsed to see how people are doing?</v>
      </c>
      <c r="I35" s="111"/>
      <c r="J35" s="109"/>
      <c r="K35" s="112"/>
      <c r="L35" s="112"/>
      <c r="M35" s="112"/>
      <c r="N35" s="112"/>
      <c r="O35" s="109"/>
      <c r="P35" s="109"/>
      <c r="Q35" s="109"/>
      <c r="R35" s="109"/>
      <c r="S35" s="109"/>
      <c r="T35" s="109"/>
      <c r="U35" s="109"/>
      <c r="V35" s="109"/>
      <c r="W35" s="109"/>
      <c r="X35" s="109"/>
      <c r="Y35" s="109"/>
      <c r="Z35" s="109"/>
    </row>
    <row r="36" spans="1:26" ht="87" x14ac:dyDescent="0.35">
      <c r="A36" s="109"/>
      <c r="B36" s="109"/>
      <c r="C36" s="109"/>
      <c r="D36" s="109"/>
      <c r="E36" s="109"/>
      <c r="F36" s="85" t="str">
        <f>IF(ISBLANK($F$33), " ", "2")</f>
        <v>2</v>
      </c>
      <c r="G36" s="92" t="str">
        <f>IF($R$3="Outrage Management","Involve the community",IF($R$3="Crisis Communication","Acknowledge uncertainty",IF($R$3="Precaution Advocacy","Make it interesting", IF($R$3="Sweet Spot", "Have a clear purpose and plan well","Plan carefully, but assess quickly"))))</f>
        <v>Plan carefully, but assess quickly</v>
      </c>
      <c r="H36" s="95" t="str">
        <f>IF($R$3="Outrage Management",'Principles - Risk Communication'!$B3,IF($R$3="Crisis Communication",'Principles - Risk Communication'!$C3,IF($R$3="Precaution Advocacy",'Principles - Risk Communication'!$D3, IF($R$3="Sweet Spot", 'Principles - Risk Communication'!$E3,'Principles - Risk Communication'!$F3))))</f>
        <v>• Assess each new situation quickly
• Plan carefully, understanding the context and the people. Know your purpose and have clear objectives. But do not let preparation get in the way of action
• Understand the history of the issues, know the variation of views (boundary scanning)
• Plan for adequate time and resources and build in flexibility (adapt the plan)</v>
      </c>
      <c r="I36" s="111"/>
      <c r="J36" s="109"/>
      <c r="K36" s="112"/>
      <c r="L36" s="112"/>
      <c r="M36" s="112"/>
      <c r="N36" s="112"/>
      <c r="O36" s="109"/>
      <c r="P36" s="109"/>
      <c r="Q36" s="109"/>
      <c r="R36" s="109"/>
      <c r="S36" s="109"/>
      <c r="T36" s="109"/>
      <c r="U36" s="109"/>
      <c r="V36" s="109"/>
      <c r="W36" s="109"/>
      <c r="X36" s="109"/>
      <c r="Y36" s="109"/>
      <c r="Z36" s="109"/>
    </row>
    <row r="37" spans="1:26" ht="58" x14ac:dyDescent="0.35">
      <c r="A37" s="109"/>
      <c r="B37" s="109"/>
      <c r="C37" s="109"/>
      <c r="D37" s="109"/>
      <c r="E37" s="125"/>
      <c r="F37" s="86" t="str">
        <f>IF(ISBLANK($F$33), " ", "3")</f>
        <v>3</v>
      </c>
      <c r="G37" s="92" t="str">
        <f>IF($R$3="Outrage Management","Listen to community concerns first",IF($R$3="Crisis Communication","Treat emotions as legitimate",IF($R$3="Precaution Advocacy","Get on the front foot and stay on message", IF($R$3="Sweet Spot", "Get your leaders onboard","Actively listen"))))</f>
        <v>Actively listen</v>
      </c>
      <c r="H37" s="95" t="str">
        <f>IF($R$3="Outrage Management",'Principles - Risk Communication'!$B4,IF($R$3="Crisis Communication",'Principles - Risk Communication'!$C4,IF($R$3="Precaution Advocacy",'Principles - Risk Communication'!$D4, IF($R$3="Sweet Spot", 'Principles - Risk Communication'!$E4,'Principles - Risk Communication'!$F4))))</f>
        <v>• Listen first, do not assume you know what people know, think or feel
• If you know there is an issue, be proactive, do not wait for people to notice, become concerned or seek alternate, and possibly unreliable, sources of information.</v>
      </c>
      <c r="I37" s="111"/>
      <c r="J37" s="109"/>
      <c r="K37" s="112"/>
      <c r="L37" s="112"/>
      <c r="M37" s="112"/>
      <c r="N37" s="112"/>
      <c r="O37" s="109"/>
      <c r="P37" s="109"/>
      <c r="Q37" s="109"/>
      <c r="R37" s="109"/>
      <c r="S37" s="109"/>
      <c r="T37" s="109"/>
      <c r="U37" s="109"/>
      <c r="V37" s="109"/>
      <c r="W37" s="109"/>
      <c r="X37" s="109"/>
      <c r="Y37" s="109"/>
      <c r="Z37" s="109"/>
    </row>
    <row r="38" spans="1:26" ht="29" x14ac:dyDescent="0.35">
      <c r="A38" s="109"/>
      <c r="B38" s="109"/>
      <c r="C38" s="109"/>
      <c r="D38" s="109"/>
      <c r="E38" s="109"/>
      <c r="F38" s="87" t="str">
        <f>IF(ISBLANK($F$33), " ", "4")</f>
        <v>4</v>
      </c>
      <c r="G38" s="92" t="str">
        <f>IF($R$3="Outrage Management","Be honest and accountable",IF($R$3="Crisis Communication","Establish your own humanity",IF($R$3="Precaution Advocacy","Test your messages", IF($R$3="Sweet Spot", "Aim for the highest level of influence you can","Be honest"))))</f>
        <v>Be honest</v>
      </c>
      <c r="H38" s="95" t="str">
        <f>IF($R$3="Outrage Management",'Principles - Risk Communication'!$B5,IF($R$3="Crisis Communication",'Principles - Risk Communication'!$C5,IF($R$3="Precaution Advocacy",'Principles - Risk Communication'!$D5, IF($R$3="Sweet Spot", 'Principles - Risk Communication'!$E5,'Principles - Risk Communication'!$F5))))</f>
        <v>• Be honest, open and frank at all times – admit to limitations and uncertainties in risk assessment and to any changes to risk when new information is known.</v>
      </c>
      <c r="I38" s="111"/>
      <c r="J38" s="109"/>
      <c r="K38" s="112"/>
      <c r="L38" s="112"/>
      <c r="M38" s="112"/>
      <c r="N38" s="112"/>
      <c r="O38" s="109"/>
      <c r="P38" s="109"/>
      <c r="Q38" s="109"/>
      <c r="R38" s="109"/>
      <c r="S38" s="109"/>
      <c r="T38" s="109"/>
      <c r="U38" s="109"/>
      <c r="V38" s="109"/>
      <c r="W38" s="109"/>
      <c r="X38" s="109"/>
      <c r="Y38" s="109"/>
      <c r="Z38" s="109"/>
    </row>
    <row r="39" spans="1:26" ht="29" x14ac:dyDescent="0.35">
      <c r="A39" s="109"/>
      <c r="B39" s="109"/>
      <c r="C39" s="109"/>
      <c r="D39" s="109"/>
      <c r="E39" s="125"/>
      <c r="F39" s="100" t="str">
        <f>IF(ISBLANK($F$33), " ", "5")</f>
        <v>5</v>
      </c>
      <c r="G39" s="93" t="str">
        <f>IF($R$3="Outrage Management","Acknowledge prior misbehaviour",IF($R$3="Crisis Communication","Offer people things to do",IF($R$3="Precaution Advocacy","Plan for the long haul", IF($R$3="Sweet Spot", "Unpack who is who","Learn from experience"))))</f>
        <v>Learn from experience</v>
      </c>
      <c r="H39" s="95" t="str">
        <f>IF($R$3="Outrage Management",'Principles - Risk Communication'!$B6,IF($R$3="Crisis Communication",'Principles - Risk Communication'!$C6,IF($R$3="Precaution Advocacy",'Principles - Risk Communication'!$D6, IF($R$3="Sweet Spot", 'Principles - Risk Communication'!$E6,'Principles - Risk Communication'!$F6))))</f>
        <v>• Monitor and evaluate the effectiveness of all communication and engagement activities during and at each stage of the process.</v>
      </c>
      <c r="I39" s="111"/>
      <c r="J39" s="109"/>
      <c r="K39" s="112"/>
      <c r="L39" s="112"/>
      <c r="M39" s="112"/>
      <c r="N39" s="112"/>
      <c r="O39" s="109"/>
      <c r="P39" s="109"/>
      <c r="Q39" s="109"/>
      <c r="R39" s="109"/>
      <c r="S39" s="109"/>
      <c r="T39" s="109"/>
      <c r="U39" s="109"/>
      <c r="V39" s="109"/>
      <c r="W39" s="109"/>
      <c r="X39" s="109"/>
      <c r="Y39" s="109"/>
      <c r="Z39" s="109"/>
    </row>
    <row r="40" spans="1:26" ht="58" x14ac:dyDescent="0.35">
      <c r="A40" s="109"/>
      <c r="B40" s="109"/>
      <c r="C40" s="109"/>
      <c r="D40" s="109"/>
      <c r="E40" s="109"/>
      <c r="F40" s="88" t="str">
        <f>IF(ISBLANK($F$33), " ", "6")</f>
        <v>6</v>
      </c>
      <c r="G40" s="92" t="str">
        <f>IF($R$3="Outrage Management","Acknowledge current concerns transparently",IF($R$3="Crisis Communication","Share dilemmas",IF($R$3="Precaution Advocacy","Appeal to people's needs", IF($R$3="Sweet Spot", "Work towards a shared solution","Choose the messenger"))))</f>
        <v>Choose the messenger</v>
      </c>
      <c r="H40" s="95" t="str">
        <f>IF($R$3="Outrage Management",'Principles - Risk Communication'!$B7,IF($R$3="Crisis Communication",'Principles - Risk Communication'!$C7,IF($R$3="Precaution Advocacy",'Principles - Risk Communication'!$D7, IF($R$3="Sweet Spot", 'Principles - Risk Communication'!$E7,'Principles - Risk Communication'!$F7))))</f>
        <v>• Find the most appropriate person for each situation to share the messages or lead the conversation. Trusted sources can vary depending on the situation and the issue. A local trusted voice (people like you, local leader or champion) will always have more influence than an unknown face.</v>
      </c>
      <c r="I40" s="111"/>
      <c r="J40" s="109"/>
      <c r="K40" s="112"/>
      <c r="L40" s="112"/>
      <c r="M40" s="112"/>
      <c r="N40" s="112"/>
      <c r="O40" s="109"/>
      <c r="P40" s="109"/>
      <c r="Q40" s="109"/>
      <c r="R40" s="109"/>
      <c r="S40" s="109"/>
      <c r="T40" s="109"/>
      <c r="U40" s="109"/>
      <c r="V40" s="109"/>
      <c r="W40" s="109"/>
      <c r="X40" s="109"/>
      <c r="Y40" s="109"/>
      <c r="Z40" s="109"/>
    </row>
    <row r="41" spans="1:26" ht="72.5" x14ac:dyDescent="0.35">
      <c r="A41" s="109"/>
      <c r="B41" s="109"/>
      <c r="C41" s="109"/>
      <c r="D41" s="109"/>
      <c r="E41" s="125"/>
      <c r="F41" s="81" t="str">
        <f>IF(ISBLANK($F$33), " ", "7")</f>
        <v>7</v>
      </c>
      <c r="G41" s="93" t="str">
        <f>IF($R$3="Outrage Management","Stake out the middle not the extremes of a position",IF($R$3="Crisis Communication","Acknowledge opion diversity",IF($R$3="Precaution Advocacy","Appeal to emotions - especially fear", IF($R$3="Sweet Spot", "Informed process","Plan for diversity"))))</f>
        <v>Plan for diversity</v>
      </c>
      <c r="H41" s="95" t="str">
        <f>IF($R$3="Outrage Management",'Principles - Risk Communication'!$B8,IF($R$3="Crisis Communication",'Principles - Risk Communication'!$C8,IF($R$3="Precaution Advocacy",'Principles - Risk Communication'!$D8, IF($R$3="Sweet Spot", 'Principles - Risk Communication'!$E8,'Principles - Risk Communication'!$F8))))</f>
        <v>• Different communities with different communication needs will require specific tailored approaches. This MUST be planned for within each risk communication activity. Different communication needs might mean different languages, the use of infographics/pictographs, or using different channels to access communities they may not use or trust ‘typical’ communication channels.</v>
      </c>
      <c r="I41" s="111"/>
      <c r="J41" s="109"/>
      <c r="K41" s="112"/>
      <c r="L41" s="112"/>
      <c r="M41" s="112"/>
      <c r="N41" s="112"/>
      <c r="O41" s="109"/>
      <c r="P41" s="109"/>
      <c r="Q41" s="109"/>
      <c r="R41" s="109"/>
      <c r="S41" s="109"/>
      <c r="T41" s="109"/>
      <c r="U41" s="109"/>
      <c r="V41" s="109"/>
      <c r="W41" s="109"/>
      <c r="X41" s="109"/>
      <c r="Y41" s="109"/>
      <c r="Z41" s="109"/>
    </row>
    <row r="42" spans="1:26" ht="29" x14ac:dyDescent="0.35">
      <c r="A42" s="109"/>
      <c r="B42" s="109"/>
      <c r="C42" s="109"/>
      <c r="D42" s="109"/>
      <c r="E42" s="125"/>
      <c r="F42" s="82" t="str">
        <f>IF(ISBLANK($F$33), " ", "8")</f>
        <v>8</v>
      </c>
      <c r="G42" s="93" t="str">
        <f>IF($R$3="Outrage Management","Acknowledge achievements with humility",IF($R$3="Crisis Communication","Apologise for mistakes",IF($R$3="Precaution Advocacy","Don’t neglect emotions other than fear", IF($R$3="Sweet Spot", "Respect the community","Clear calls to action"))))</f>
        <v>Clear calls to action</v>
      </c>
      <c r="H42" s="95" t="str">
        <f>IF($R$3="Outrage Management",'Principles - Risk Communication'!$B9,IF($R$3="Crisis Communication",'Principles - Risk Communication'!$C9,IF($R$3="Precaution Advocacy",'Principles - Risk Communication'!$D9, IF($R$3="Sweet Spot", 'Principles - Risk Communication'!$E9,'Principles - Risk Communication'!$F9))))</f>
        <v>• Use clear calls to action or simple checklists to make behaviours stand out and easier to act on</v>
      </c>
      <c r="I42" s="111"/>
      <c r="J42" s="109"/>
      <c r="K42" s="112"/>
      <c r="L42" s="112"/>
      <c r="M42" s="112"/>
      <c r="N42" s="112"/>
      <c r="O42" s="109"/>
      <c r="P42" s="109"/>
      <c r="Q42" s="109"/>
      <c r="R42" s="109"/>
      <c r="S42" s="109"/>
      <c r="T42" s="109"/>
      <c r="U42" s="109"/>
      <c r="V42" s="109"/>
      <c r="W42" s="109"/>
      <c r="X42" s="109"/>
      <c r="Y42" s="109"/>
      <c r="Z42" s="109"/>
    </row>
    <row r="43" spans="1:26" ht="18.5" x14ac:dyDescent="0.35">
      <c r="A43" s="109"/>
      <c r="B43" s="109"/>
      <c r="C43" s="109"/>
      <c r="D43" s="109"/>
      <c r="E43" s="125"/>
      <c r="F43" s="83" t="str">
        <f>IF(OR($F$33="Overarching Principles",$F$33="No Engagement"), " ", "9")</f>
        <v xml:space="preserve"> </v>
      </c>
      <c r="G43" s="92" t="str">
        <f>IF($R$3="Outrage Management","Share control (collaborate on solutions) or building in accountability",IF($R$3="Crisis Communication","Aim for absolute candour",IF($R$3="Precaution Advocacy","Give people things to do", IF($R$3="Sweet Spot", "Be honest and accountable",""))))</f>
        <v/>
      </c>
      <c r="H43" s="95" t="str">
        <f>IF($R$3="Outrage Management",'Principles - Risk Communication'!$B10,IF($R$3="Crisis Communication",'Principles - Risk Communication'!$C10,IF($R$3="Precaution Advocacy",'Principles - Risk Communication'!$D10, IF($R$3="Sweet Spot", 'Principles - Risk Communication'!$E10,""))))</f>
        <v/>
      </c>
      <c r="I43" s="111"/>
      <c r="J43" s="109"/>
      <c r="K43" s="112"/>
      <c r="L43" s="112"/>
      <c r="M43" s="112"/>
      <c r="N43" s="112"/>
      <c r="O43" s="109"/>
      <c r="P43" s="109"/>
      <c r="Q43" s="109"/>
      <c r="R43" s="109"/>
      <c r="S43" s="109"/>
      <c r="T43" s="109"/>
      <c r="U43" s="109"/>
      <c r="V43" s="109"/>
      <c r="W43" s="109"/>
      <c r="X43" s="109"/>
      <c r="Y43" s="109"/>
      <c r="Z43" s="109"/>
    </row>
    <row r="44" spans="1:26" ht="18.5" x14ac:dyDescent="0.35">
      <c r="A44" s="109"/>
      <c r="B44" s="109"/>
      <c r="C44" s="109"/>
      <c r="D44" s="109"/>
      <c r="E44" s="125"/>
      <c r="F44" s="101" t="str">
        <f>IF(OR($F$33="Overarching Principles",$F$33="No Engagement"), " ", "10")</f>
        <v xml:space="preserve"> </v>
      </c>
      <c r="G44" s="96" t="str">
        <f>IF($R$3="Outrage Management","Pay attention to unvoiced concerns",IF($R$3="Crisis Communication","Do anticipatory guidance",IF($R$3="Precaution Advocacy","Think in stages", IF($R$3="Sweet Spot", "Implement and be responsive",""))))</f>
        <v/>
      </c>
      <c r="H44" s="95" t="str">
        <f>IF($R$3="Outrage Management",'Principles - Risk Communication'!$B11,IF($R$3="Crisis Communication",'Principles - Risk Communication'!$C11,IF($R$3="Precaution Advocacy",'Principles - Risk Communication'!$D11, IF($R$3="Sweet Spot", 'Principles - Risk Communication'!$E11,""))))</f>
        <v/>
      </c>
      <c r="I44" s="111"/>
      <c r="J44" s="109"/>
      <c r="K44" s="112"/>
      <c r="L44" s="112"/>
      <c r="M44" s="112"/>
      <c r="N44" s="112"/>
      <c r="O44" s="109"/>
      <c r="P44" s="109"/>
      <c r="Q44" s="109"/>
      <c r="R44" s="109"/>
      <c r="S44" s="109"/>
      <c r="T44" s="109"/>
      <c r="U44" s="109"/>
      <c r="V44" s="109"/>
      <c r="W44" s="109"/>
      <c r="X44" s="109"/>
      <c r="Y44" s="109"/>
      <c r="Z44" s="109"/>
    </row>
    <row r="45" spans="1:26" ht="19" thickBot="1" x14ac:dyDescent="0.4">
      <c r="A45" s="109"/>
      <c r="B45" s="109"/>
      <c r="C45" s="109"/>
      <c r="D45" s="109"/>
      <c r="E45" s="109"/>
      <c r="F45" s="99" t="str">
        <f>IF($R$3 = "Crisis communication", "11", " ")</f>
        <v xml:space="preserve"> </v>
      </c>
      <c r="G45" s="98" t="str">
        <f>IF($R$3="Crisis Communication","Timely and targeted communication"," ")</f>
        <v xml:space="preserve"> </v>
      </c>
      <c r="H45" s="97" t="str">
        <f>IF($R$3="Crisis Communication",'Principles - Risk Communication'!$C12," ")</f>
        <v xml:space="preserve"> </v>
      </c>
      <c r="I45" s="109"/>
      <c r="J45" s="109"/>
      <c r="K45" s="112"/>
      <c r="L45" s="112"/>
      <c r="M45" s="112"/>
      <c r="N45" s="112"/>
      <c r="O45" s="109"/>
      <c r="P45" s="109"/>
      <c r="Q45" s="109"/>
      <c r="R45" s="109"/>
      <c r="S45" s="109"/>
      <c r="T45" s="109"/>
      <c r="U45" s="109"/>
      <c r="V45" s="109"/>
      <c r="W45" s="109"/>
      <c r="X45" s="109"/>
      <c r="Y45" s="109"/>
      <c r="Z45" s="109"/>
    </row>
    <row r="46" spans="1:26" ht="15" thickTop="1" x14ac:dyDescent="0.35">
      <c r="A46" s="109"/>
      <c r="B46" s="109"/>
      <c r="C46" s="109"/>
      <c r="D46" s="109"/>
      <c r="E46" s="109"/>
      <c r="F46" s="109"/>
      <c r="G46" s="123"/>
      <c r="H46" s="123"/>
      <c r="I46" s="109"/>
      <c r="J46" s="109"/>
      <c r="K46" s="109"/>
      <c r="L46" s="109"/>
      <c r="M46" s="109"/>
      <c r="N46" s="109"/>
      <c r="O46" s="109"/>
      <c r="P46" s="109"/>
      <c r="Q46" s="109"/>
      <c r="R46" s="109"/>
      <c r="S46" s="109"/>
      <c r="T46" s="109"/>
      <c r="U46" s="109"/>
      <c r="V46" s="109"/>
      <c r="W46" s="109"/>
      <c r="X46" s="109"/>
      <c r="Y46" s="109"/>
      <c r="Z46" s="109"/>
    </row>
    <row r="47" spans="1:26" x14ac:dyDescent="0.35">
      <c r="A47" s="109"/>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row>
  </sheetData>
  <mergeCells count="6">
    <mergeCell ref="F33:H33"/>
    <mergeCell ref="C3:E3"/>
    <mergeCell ref="C4:E4"/>
    <mergeCell ref="S6:S8"/>
    <mergeCell ref="S10:S12"/>
    <mergeCell ref="C25:E25"/>
  </mergeCells>
  <conditionalFormatting sqref="C6:C24 C27:C31">
    <cfRule type="expression" dxfId="26" priority="7">
      <formula>$F6="LOW"</formula>
    </cfRule>
  </conditionalFormatting>
  <conditionalFormatting sqref="D6:D24 D27:D31">
    <cfRule type="expression" dxfId="25" priority="8">
      <formula>$F6="MEDIUM"</formula>
    </cfRule>
  </conditionalFormatting>
  <conditionalFormatting sqref="E6:E24 E27:E31">
    <cfRule type="expression" dxfId="24" priority="6">
      <formula>$F6="HIGH"</formula>
    </cfRule>
  </conditionalFormatting>
  <conditionalFormatting sqref="S10:S12">
    <cfRule type="expression" dxfId="23" priority="5">
      <formula>NOT(OR(J3=K3,K3=L3,J3=L3,M3=N3,N3=O3,M3=O3))</formula>
    </cfRule>
  </conditionalFormatting>
  <dataValidations count="1">
    <dataValidation type="list" showInputMessage="1" showErrorMessage="1" promptTitle="Rating Level" prompt="Please select a level" sqref="F6:F24 F27:F31" xr:uid="{3DED36AF-7401-47C9-8262-44A2353FA839}">
      <formula1>$C$5:$E$5</formula1>
    </dataValidation>
  </dataValidations>
  <hyperlinks>
    <hyperlink ref="H14" r:id="rId1" display="https://psandman.com/media/RespondingtoCommunityOutrage.pdf" xr:uid="{12AD4887-518B-4A00-940F-002E8453474E}"/>
  </hyperlinks>
  <pageMargins left="0.7" right="0.7" top="0.75" bottom="0.75"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expression" priority="2" id="{A15DC5DF-D1C8-4ABD-8107-E639085456DD}">
            <xm:f>$F$33='Principles - Risk Communication'!$F$1</xm:f>
            <x14:dxf>
              <border>
                <bottom style="thin">
                  <color auto="1"/>
                </bottom>
                <vertical/>
                <horizontal/>
              </border>
            </x14:dxf>
          </x14:cfRule>
          <xm:sqref>F42:H42</xm:sqref>
        </x14:conditionalFormatting>
        <x14:conditionalFormatting xmlns:xm="http://schemas.microsoft.com/office/excel/2006/main">
          <x14:cfRule type="expression" priority="3" id="{911F0D7F-105A-4465-A1B9-E598A240FB2B}">
            <xm:f>$F$33='Principles - Risk Communication'!$F$1</xm:f>
            <x14:dxf>
              <fill>
                <patternFill>
                  <bgColor theme="0" tint="-0.24994659260841701"/>
                </patternFill>
              </fill>
              <border>
                <left/>
                <right/>
                <top/>
                <bottom/>
              </border>
            </x14:dxf>
          </x14:cfRule>
          <xm:sqref>F43:H45</xm:sqref>
        </x14:conditionalFormatting>
        <x14:conditionalFormatting xmlns:xm="http://schemas.microsoft.com/office/excel/2006/main">
          <x14:cfRule type="expression" priority="4" id="{6DEAABAD-FFA0-4FCA-A9E3-B94015402370}">
            <xm:f>NOT($F$33='Principles - Risk Communication'!$C$1)</xm:f>
            <x14:dxf>
              <fill>
                <patternFill>
                  <bgColor theme="0" tint="-0.24994659260841701"/>
                </patternFill>
              </fill>
              <border>
                <left/>
                <right/>
                <top style="thin">
                  <color auto="1"/>
                </top>
                <bottom/>
              </border>
            </x14:dxf>
          </x14:cfRule>
          <xm:sqref>F45:H45</xm:sqref>
        </x14:conditionalFormatting>
        <x14:conditionalFormatting xmlns:xm="http://schemas.microsoft.com/office/excel/2006/main">
          <x14:cfRule type="expression" priority="1" id="{B6EF0D7D-F85A-4786-AE32-C27809BB9B59}">
            <xm:f>NOT(OR(R3='Risk Assessment Matrix'!C8,R3='Risk Assessment Matrix'!C10, R3='Risk Assessment Matrix'!C12,R3='Risk Assessment Matrix'!C14))</xm:f>
            <x14:dxf>
              <fill>
                <patternFill>
                  <bgColor theme="0" tint="-0.24994659260841701"/>
                </patternFill>
              </fill>
            </x14:dxf>
          </x14:cfRule>
          <xm:sqref>S6:S8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3A2D8-8F37-4DDE-A3DF-18271CCB0EB4}">
  <sheetPr codeName="Sheet3"/>
  <dimension ref="A1:Z47"/>
  <sheetViews>
    <sheetView topLeftCell="H7" zoomScaleNormal="100" workbookViewId="0">
      <selection activeCell="C25" sqref="C25:E25"/>
    </sheetView>
  </sheetViews>
  <sheetFormatPr defaultRowHeight="14.5" x14ac:dyDescent="0.35"/>
  <cols>
    <col min="1" max="1" width="3.1796875" customWidth="1"/>
    <col min="2" max="2" width="46.81640625" customWidth="1"/>
    <col min="3" max="3" width="22.81640625" customWidth="1"/>
    <col min="4" max="4" width="22" customWidth="1"/>
    <col min="5" max="5" width="21.1796875" customWidth="1"/>
    <col min="6" max="6" width="10.1796875" customWidth="1"/>
    <col min="7" max="7" width="50.81640625" customWidth="1"/>
    <col min="8" max="8" width="69.1796875" customWidth="1"/>
    <col min="9" max="9" width="1.54296875" customWidth="1"/>
    <col min="10" max="10" width="8" customWidth="1"/>
    <col min="11" max="11" width="8.453125" customWidth="1"/>
    <col min="12" max="12" width="8" customWidth="1"/>
    <col min="13" max="13" width="7" customWidth="1"/>
    <col min="14" max="14" width="8" customWidth="1"/>
    <col min="15" max="15" width="7" customWidth="1"/>
    <col min="16" max="16" width="13" customWidth="1"/>
    <col min="17" max="17" width="12.1796875" customWidth="1"/>
    <col min="18" max="18" width="14.81640625" customWidth="1"/>
    <col min="19" max="19" width="28.1796875" customWidth="1"/>
  </cols>
  <sheetData>
    <row r="1" spans="1:26" ht="15" thickBot="1" x14ac:dyDescent="0.4">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row>
    <row r="2" spans="1:26" ht="30" thickTop="1" thickBot="1" x14ac:dyDescent="0.4">
      <c r="A2" s="109"/>
      <c r="B2" s="115"/>
      <c r="C2" s="109"/>
      <c r="D2" s="109"/>
      <c r="E2" s="109"/>
      <c r="F2" s="115"/>
      <c r="G2" s="109"/>
      <c r="H2" s="109"/>
      <c r="I2" s="109"/>
      <c r="J2" s="102" t="s">
        <v>0</v>
      </c>
      <c r="K2" s="103" t="s">
        <v>1</v>
      </c>
      <c r="L2" s="104" t="s">
        <v>2</v>
      </c>
      <c r="M2" s="53" t="s">
        <v>3</v>
      </c>
      <c r="N2" s="54" t="s">
        <v>4</v>
      </c>
      <c r="O2" s="17" t="s">
        <v>5</v>
      </c>
      <c r="P2" s="105" t="s">
        <v>6</v>
      </c>
      <c r="Q2" s="106" t="s">
        <v>7</v>
      </c>
      <c r="R2" s="107" t="s">
        <v>8</v>
      </c>
      <c r="S2" s="108" t="s">
        <v>9</v>
      </c>
      <c r="T2" s="109"/>
      <c r="U2" s="109"/>
      <c r="V2" s="109"/>
      <c r="W2" s="109"/>
      <c r="X2" s="109"/>
      <c r="Y2" s="109"/>
      <c r="Z2" s="109"/>
    </row>
    <row r="3" spans="1:26" ht="45" customHeight="1" thickTop="1" thickBot="1" x14ac:dyDescent="0.4">
      <c r="A3" s="109"/>
      <c r="B3" s="56" t="s">
        <v>247</v>
      </c>
      <c r="C3" s="170" t="s">
        <v>10</v>
      </c>
      <c r="D3" s="171"/>
      <c r="E3" s="172"/>
      <c r="F3" s="57" t="s">
        <v>11</v>
      </c>
      <c r="G3" s="55">
        <v>44945</v>
      </c>
      <c r="H3" s="118"/>
      <c r="I3" s="109"/>
      <c r="J3" s="50">
        <f>COUNTIF(F6:F24, "LOW")</f>
        <v>5</v>
      </c>
      <c r="K3" s="51">
        <f>COUNTIF(F6:F24, "Medium")</f>
        <v>8</v>
      </c>
      <c r="L3" s="45">
        <f>COUNTIF(F6:F24, "High")</f>
        <v>6</v>
      </c>
      <c r="M3" s="52">
        <f>COUNTIF(F27:F31, "Low")</f>
        <v>2</v>
      </c>
      <c r="N3" s="51">
        <f>COUNTIF(F27:F31, "Medium")</f>
        <v>2</v>
      </c>
      <c r="O3" s="46">
        <f>COUNTIF(F27:F31, "High")</f>
        <v>1</v>
      </c>
      <c r="P3" s="47" t="str">
        <f>IF(AND(J3=0,K3=0,L3=0),"",IF(P6=L3=K3,L2,IF(P6=K3=J3,K2,IF(P6=L3=J3,L2,IF(L3=P6,L2,IF(K3=P6,K2,J2))))))</f>
        <v>Medium Outrage</v>
      </c>
      <c r="Q3" s="47" t="str">
        <f>IF(AND(M3=0,N3=0,O3=0),"",IF(Q6=O3=N3,O2,IF(Q6=N3=M3,N2,IF(Q6=O3=M3,O2,IF(O3=Q6,O2,IF(N3=Q6,N2,M2))))))</f>
        <v>Medium Hazard</v>
      </c>
      <c r="R3" s="48" t="str" cm="1">
        <f t="array" ref="R3">IFERROR(INDEX(Table1[Result],MATCH(P3&amp;Q3,Table1[Outrage]&amp;Table1[Hazard],0)),"")</f>
        <v>Sweet Spot</v>
      </c>
      <c r="S3" s="49" t="str">
        <f>C3&amp;CHAR(10)&amp;"Rating"&amp;" = "&amp;R3</f>
        <v>Completed Example
Rating = Sweet Spot</v>
      </c>
      <c r="T3" s="109"/>
      <c r="U3" s="109"/>
      <c r="V3" s="109"/>
      <c r="W3" s="109"/>
      <c r="X3" s="109"/>
      <c r="Y3" s="109"/>
      <c r="Z3" s="109"/>
    </row>
    <row r="4" spans="1:26" ht="15.5" thickTop="1" thickBot="1" x14ac:dyDescent="0.4">
      <c r="A4" s="109"/>
      <c r="B4" s="116"/>
      <c r="C4" s="173" t="s">
        <v>12</v>
      </c>
      <c r="D4" s="174"/>
      <c r="E4" s="175"/>
      <c r="F4" s="119"/>
      <c r="G4" s="119"/>
      <c r="H4" s="118"/>
      <c r="I4" s="109"/>
      <c r="J4" s="113"/>
      <c r="K4" s="113"/>
      <c r="L4" s="113"/>
      <c r="M4" s="113"/>
      <c r="N4" s="113"/>
      <c r="O4" s="113"/>
      <c r="P4" s="114"/>
      <c r="Q4" s="114"/>
      <c r="R4" s="114"/>
      <c r="S4" s="114"/>
      <c r="T4" s="109"/>
      <c r="U4" s="109"/>
      <c r="V4" s="109"/>
      <c r="W4" s="109"/>
      <c r="X4" s="109"/>
      <c r="Y4" s="109"/>
      <c r="Z4" s="109"/>
    </row>
    <row r="5" spans="1:26" ht="15.5" thickTop="1" thickBot="1" x14ac:dyDescent="0.4">
      <c r="A5" s="109"/>
      <c r="B5" s="121" t="s">
        <v>13</v>
      </c>
      <c r="C5" s="16" t="s">
        <v>14</v>
      </c>
      <c r="D5" s="17" t="s">
        <v>15</v>
      </c>
      <c r="E5" s="18" t="s">
        <v>16</v>
      </c>
      <c r="F5" s="19" t="s">
        <v>17</v>
      </c>
      <c r="G5" s="20" t="s">
        <v>18</v>
      </c>
      <c r="H5" s="120" t="s">
        <v>19</v>
      </c>
      <c r="I5" s="109"/>
      <c r="J5" s="102" t="s">
        <v>20</v>
      </c>
      <c r="K5" s="103" t="s">
        <v>21</v>
      </c>
      <c r="L5" s="104" t="s">
        <v>22</v>
      </c>
      <c r="M5" s="53" t="s">
        <v>20</v>
      </c>
      <c r="N5" s="54" t="s">
        <v>21</v>
      </c>
      <c r="O5" s="17" t="s">
        <v>22</v>
      </c>
      <c r="P5" s="105" t="s">
        <v>23</v>
      </c>
      <c r="Q5" s="106" t="s">
        <v>24</v>
      </c>
      <c r="R5" s="109"/>
      <c r="S5" s="109"/>
      <c r="T5" s="109"/>
      <c r="U5" s="109"/>
      <c r="V5" s="109"/>
      <c r="W5" s="109"/>
      <c r="X5" s="109"/>
      <c r="Y5" s="109"/>
      <c r="Z5" s="109"/>
    </row>
    <row r="6" spans="1:26" ht="23.9" customHeight="1" thickBot="1" x14ac:dyDescent="0.4">
      <c r="A6" s="109"/>
      <c r="B6" s="28" t="s">
        <v>25</v>
      </c>
      <c r="C6" s="42" t="s">
        <v>193</v>
      </c>
      <c r="D6" s="42" t="s">
        <v>194</v>
      </c>
      <c r="E6" s="42" t="s">
        <v>197</v>
      </c>
      <c r="F6" s="29" t="s">
        <v>15</v>
      </c>
      <c r="G6" s="29"/>
      <c r="H6" s="30" t="s">
        <v>26</v>
      </c>
      <c r="I6" s="109"/>
      <c r="J6" s="50">
        <f>IF(P3=J2,J3,0)</f>
        <v>0</v>
      </c>
      <c r="K6" s="51">
        <f>IF(P3=K2,K3,0)</f>
        <v>8</v>
      </c>
      <c r="L6" s="45">
        <f>IF(P3=L2,L3,0)</f>
        <v>0</v>
      </c>
      <c r="M6" s="52">
        <f>IF(Q3=M2,M3,0)</f>
        <v>0</v>
      </c>
      <c r="N6" s="51">
        <f>IF(Q3=N2,N3,0)</f>
        <v>2</v>
      </c>
      <c r="O6" s="46">
        <f>IF(Q3=O2,O3,0)</f>
        <v>0</v>
      </c>
      <c r="P6" s="47">
        <f>MAX(J3:L3)</f>
        <v>8</v>
      </c>
      <c r="Q6" s="47">
        <f>MAX(M3:O3)</f>
        <v>2</v>
      </c>
      <c r="R6" s="109"/>
      <c r="S6" s="176" t="str">
        <f>IF(OR(R3='Risk Assessment Matrix'!C8,R3='Risk Assessment Matrix'!C10, R3='Risk Assessment Matrix'!C12,R3='Risk Assessment Matrix'!C14),"When your assessment lands in one of the white sections between two of the the areas of risk communication, please refer to the RCAT guidance document for information.","")</f>
        <v/>
      </c>
      <c r="T6" s="109"/>
      <c r="U6" s="109"/>
      <c r="V6" s="109"/>
      <c r="W6" s="109"/>
      <c r="X6" s="109"/>
      <c r="Y6" s="109"/>
      <c r="Z6" s="109"/>
    </row>
    <row r="7" spans="1:26" ht="24.5" thickTop="1" x14ac:dyDescent="0.35">
      <c r="A7" s="109"/>
      <c r="B7" s="33" t="s">
        <v>27</v>
      </c>
      <c r="C7" s="35" t="s">
        <v>192</v>
      </c>
      <c r="D7" s="35" t="s">
        <v>195</v>
      </c>
      <c r="E7" s="35" t="s">
        <v>196</v>
      </c>
      <c r="F7" s="27" t="s">
        <v>15</v>
      </c>
      <c r="G7" s="27"/>
      <c r="H7" s="32" t="s">
        <v>28</v>
      </c>
      <c r="I7" s="109"/>
      <c r="J7" s="109"/>
      <c r="K7" s="109"/>
      <c r="L7" s="109"/>
      <c r="M7" s="109"/>
      <c r="N7" s="109"/>
      <c r="O7" s="109"/>
      <c r="P7" s="109"/>
      <c r="Q7" s="109"/>
      <c r="R7" s="109"/>
      <c r="S7" s="176"/>
      <c r="T7" s="109"/>
      <c r="U7" s="109"/>
      <c r="V7" s="109"/>
      <c r="W7" s="109"/>
      <c r="X7" s="109"/>
      <c r="Y7" s="109"/>
      <c r="Z7" s="109"/>
    </row>
    <row r="8" spans="1:26" ht="44.65" customHeight="1" x14ac:dyDescent="0.35">
      <c r="A8" s="109"/>
      <c r="B8" s="33" t="s">
        <v>29</v>
      </c>
      <c r="C8" s="35" t="s">
        <v>191</v>
      </c>
      <c r="D8" s="44" t="s">
        <v>190</v>
      </c>
      <c r="E8" s="35" t="s">
        <v>189</v>
      </c>
      <c r="F8" s="27" t="s">
        <v>15</v>
      </c>
      <c r="G8" s="27"/>
      <c r="H8" s="34" t="s">
        <v>199</v>
      </c>
      <c r="I8" s="109"/>
      <c r="J8" s="109"/>
      <c r="K8" s="109"/>
      <c r="L8" s="109"/>
      <c r="M8" s="109"/>
      <c r="N8" s="109"/>
      <c r="O8" s="109"/>
      <c r="P8" s="109"/>
      <c r="Q8" s="109"/>
      <c r="R8" s="109"/>
      <c r="S8" s="176"/>
      <c r="T8" s="109"/>
      <c r="U8" s="109"/>
      <c r="V8" s="109"/>
      <c r="W8" s="109"/>
      <c r="X8" s="109"/>
      <c r="Y8" s="109"/>
      <c r="Z8" s="109"/>
    </row>
    <row r="9" spans="1:26" ht="27" customHeight="1" x14ac:dyDescent="0.35">
      <c r="A9" s="109"/>
      <c r="B9" s="33" t="s">
        <v>30</v>
      </c>
      <c r="C9" s="35" t="s">
        <v>186</v>
      </c>
      <c r="D9" s="44" t="s">
        <v>187</v>
      </c>
      <c r="E9" s="35" t="s">
        <v>188</v>
      </c>
      <c r="F9" s="27" t="s">
        <v>14</v>
      </c>
      <c r="G9" s="35"/>
      <c r="H9" s="32" t="s">
        <v>31</v>
      </c>
      <c r="I9" s="109"/>
      <c r="J9" s="109"/>
      <c r="K9" s="109"/>
      <c r="L9" s="109"/>
      <c r="M9" s="109"/>
      <c r="N9" s="109"/>
      <c r="O9" s="109"/>
      <c r="P9" s="109"/>
      <c r="Q9" s="109"/>
      <c r="R9" s="109"/>
      <c r="S9" s="109"/>
      <c r="T9" s="109"/>
      <c r="U9" s="109"/>
      <c r="V9" s="109"/>
      <c r="W9" s="109"/>
      <c r="X9" s="109"/>
      <c r="Y9" s="109"/>
      <c r="Z9" s="109"/>
    </row>
    <row r="10" spans="1:26" ht="88.15" customHeight="1" x14ac:dyDescent="0.35">
      <c r="A10" s="109"/>
      <c r="B10" s="33" t="s">
        <v>32</v>
      </c>
      <c r="C10" s="35" t="s">
        <v>185</v>
      </c>
      <c r="D10" s="44" t="s">
        <v>184</v>
      </c>
      <c r="E10" s="35" t="s">
        <v>183</v>
      </c>
      <c r="F10" s="27" t="s">
        <v>15</v>
      </c>
      <c r="G10" s="27" t="s">
        <v>33</v>
      </c>
      <c r="H10" s="39" t="s">
        <v>124</v>
      </c>
      <c r="I10" s="109"/>
      <c r="J10" s="109"/>
      <c r="K10" s="109"/>
      <c r="L10" s="109"/>
      <c r="M10" s="109"/>
      <c r="N10" s="109"/>
      <c r="O10" s="109"/>
      <c r="P10" s="109"/>
      <c r="Q10" s="109"/>
      <c r="R10" s="109"/>
      <c r="S10" s="177" t="str">
        <f>IF(OR(J3=K3,K3=L3,J3=L3,M3=N3,N3=O3,M3=O3),"Where there are two of the same values for either outrage or hazard, the graph defaults to the higher rating. It is then recommended to consider why this has occurred and explore your responses further. Refer to the RCAT guidance document for information.","")</f>
        <v>Where there are two of the same values for either outrage or hazard, the graph defaults to the higher rating. It is then recommended to consider why this has occurred and explore your responses further. Refer to the RCAT guidance document for information.</v>
      </c>
      <c r="T10" s="109"/>
      <c r="U10" s="109"/>
      <c r="V10" s="109"/>
      <c r="W10" s="109"/>
      <c r="X10" s="109"/>
      <c r="Y10" s="109"/>
      <c r="Z10" s="109"/>
    </row>
    <row r="11" spans="1:26" ht="38.65" customHeight="1" x14ac:dyDescent="0.35">
      <c r="A11" s="109"/>
      <c r="B11" s="22" t="s">
        <v>122</v>
      </c>
      <c r="C11" s="15" t="s">
        <v>180</v>
      </c>
      <c r="D11" s="15" t="s">
        <v>181</v>
      </c>
      <c r="E11" s="15" t="s">
        <v>182</v>
      </c>
      <c r="F11" s="3" t="s">
        <v>15</v>
      </c>
      <c r="G11" s="3"/>
      <c r="H11" s="31" t="s">
        <v>123</v>
      </c>
      <c r="I11" s="109"/>
      <c r="J11" s="109"/>
      <c r="K11" s="109"/>
      <c r="L11" s="109"/>
      <c r="M11" s="109"/>
      <c r="N11" s="109"/>
      <c r="O11" s="109"/>
      <c r="P11" s="109"/>
      <c r="Q11" s="109"/>
      <c r="R11" s="109"/>
      <c r="S11" s="177"/>
      <c r="T11" s="109"/>
      <c r="U11" s="109"/>
      <c r="V11" s="109"/>
      <c r="W11" s="109"/>
      <c r="X11" s="109"/>
      <c r="Y11" s="109"/>
      <c r="Z11" s="109"/>
    </row>
    <row r="12" spans="1:26" ht="63.75" customHeight="1" x14ac:dyDescent="0.35">
      <c r="A12" s="109"/>
      <c r="B12" s="33" t="s">
        <v>34</v>
      </c>
      <c r="C12" s="35" t="s">
        <v>179</v>
      </c>
      <c r="D12" s="35" t="s">
        <v>178</v>
      </c>
      <c r="E12" s="35" t="s">
        <v>177</v>
      </c>
      <c r="F12" s="27" t="s">
        <v>15</v>
      </c>
      <c r="G12" s="27"/>
      <c r="H12" s="39" t="s">
        <v>35</v>
      </c>
      <c r="I12" s="109"/>
      <c r="J12" s="109"/>
      <c r="K12" s="109"/>
      <c r="L12" s="109"/>
      <c r="M12" s="109"/>
      <c r="N12" s="109"/>
      <c r="O12" s="109"/>
      <c r="P12" s="109"/>
      <c r="Q12" s="109"/>
      <c r="R12" s="109"/>
      <c r="S12" s="177"/>
      <c r="T12" s="109"/>
      <c r="U12" s="109"/>
      <c r="V12" s="109"/>
      <c r="W12" s="109"/>
      <c r="X12" s="109"/>
      <c r="Y12" s="109"/>
      <c r="Z12" s="109"/>
    </row>
    <row r="13" spans="1:26" ht="39" customHeight="1" x14ac:dyDescent="0.35">
      <c r="A13" s="109"/>
      <c r="B13" s="22" t="s">
        <v>36</v>
      </c>
      <c r="C13" s="15" t="s">
        <v>174</v>
      </c>
      <c r="D13" s="15" t="s">
        <v>175</v>
      </c>
      <c r="E13" s="15" t="s">
        <v>176</v>
      </c>
      <c r="F13" s="3" t="s">
        <v>16</v>
      </c>
      <c r="G13" s="3"/>
      <c r="H13" s="21" t="s">
        <v>37</v>
      </c>
      <c r="I13" s="109"/>
      <c r="J13" s="109"/>
      <c r="K13" s="109"/>
      <c r="L13" s="109"/>
      <c r="M13" s="109"/>
      <c r="N13" s="109"/>
      <c r="O13" s="109"/>
      <c r="P13" s="109"/>
      <c r="Q13" s="109"/>
      <c r="R13" s="109"/>
      <c r="S13" s="109"/>
      <c r="T13" s="109"/>
      <c r="U13" s="109"/>
      <c r="V13" s="109"/>
      <c r="W13" s="109"/>
      <c r="X13" s="109"/>
      <c r="Y13" s="109"/>
      <c r="Z13" s="109"/>
    </row>
    <row r="14" spans="1:26" ht="71.650000000000006" customHeight="1" x14ac:dyDescent="0.35">
      <c r="A14" s="109"/>
      <c r="B14" s="33" t="s">
        <v>38</v>
      </c>
      <c r="C14" s="143" t="s">
        <v>250</v>
      </c>
      <c r="D14" s="143" t="s">
        <v>250</v>
      </c>
      <c r="E14" s="35" t="s">
        <v>253</v>
      </c>
      <c r="F14" s="27" t="s">
        <v>15</v>
      </c>
      <c r="G14" s="27"/>
      <c r="H14" s="39" t="s">
        <v>39</v>
      </c>
      <c r="I14" s="109"/>
      <c r="J14" s="109"/>
      <c r="K14" s="109"/>
      <c r="L14" s="109"/>
      <c r="M14" s="109"/>
      <c r="N14" s="109"/>
      <c r="O14" s="109"/>
      <c r="P14" s="109"/>
      <c r="Q14" s="109"/>
      <c r="R14" s="109"/>
      <c r="S14" s="109"/>
      <c r="T14" s="109"/>
      <c r="U14" s="109"/>
      <c r="V14" s="109"/>
      <c r="W14" s="109"/>
      <c r="X14" s="109"/>
      <c r="Y14" s="109"/>
      <c r="Z14" s="109"/>
    </row>
    <row r="15" spans="1:26" ht="64.900000000000006" customHeight="1" x14ac:dyDescent="0.35">
      <c r="A15" s="109"/>
      <c r="B15" s="33" t="s">
        <v>125</v>
      </c>
      <c r="C15" s="35" t="s">
        <v>126</v>
      </c>
      <c r="D15" s="35" t="s">
        <v>127</v>
      </c>
      <c r="E15" s="35" t="s">
        <v>128</v>
      </c>
      <c r="F15" s="27" t="s">
        <v>14</v>
      </c>
      <c r="G15" s="27"/>
      <c r="H15" s="39" t="s">
        <v>198</v>
      </c>
      <c r="I15" s="109"/>
      <c r="J15" s="109"/>
      <c r="K15" s="109"/>
      <c r="L15" s="109"/>
      <c r="M15" s="109"/>
      <c r="N15" s="109"/>
      <c r="O15" s="109"/>
      <c r="P15" s="109"/>
      <c r="Q15" s="109"/>
      <c r="R15" s="109"/>
      <c r="S15" s="109"/>
      <c r="T15" s="109"/>
      <c r="U15" s="109"/>
      <c r="V15" s="109"/>
      <c r="W15" s="109"/>
      <c r="X15" s="109"/>
      <c r="Y15" s="109"/>
      <c r="Z15" s="109"/>
    </row>
    <row r="16" spans="1:26" ht="75.75" customHeight="1" x14ac:dyDescent="0.35">
      <c r="A16" s="109"/>
      <c r="B16" s="40" t="s">
        <v>130</v>
      </c>
      <c r="C16" s="43" t="s">
        <v>131</v>
      </c>
      <c r="D16" s="43" t="s">
        <v>173</v>
      </c>
      <c r="E16" s="43" t="s">
        <v>172</v>
      </c>
      <c r="F16" s="36" t="s">
        <v>16</v>
      </c>
      <c r="G16" s="36"/>
      <c r="H16" s="41" t="s">
        <v>129</v>
      </c>
      <c r="I16" s="109"/>
      <c r="J16" s="109"/>
      <c r="K16" s="109"/>
      <c r="L16" s="109"/>
      <c r="M16" s="109"/>
      <c r="N16" s="109"/>
      <c r="O16" s="109"/>
      <c r="P16" s="109"/>
      <c r="Q16" s="109"/>
      <c r="R16" s="109"/>
      <c r="S16" s="109"/>
      <c r="T16" s="109"/>
      <c r="U16" s="109"/>
      <c r="V16" s="109"/>
      <c r="W16" s="109"/>
      <c r="X16" s="109"/>
      <c r="Y16" s="109"/>
      <c r="Z16" s="109"/>
    </row>
    <row r="17" spans="1:26" ht="24" x14ac:dyDescent="0.35">
      <c r="A17" s="109"/>
      <c r="B17" s="22" t="s">
        <v>132</v>
      </c>
      <c r="C17" s="15" t="s">
        <v>169</v>
      </c>
      <c r="D17" s="15" t="s">
        <v>170</v>
      </c>
      <c r="E17" s="15" t="s">
        <v>171</v>
      </c>
      <c r="F17" s="3" t="s">
        <v>16</v>
      </c>
      <c r="G17" s="3"/>
      <c r="H17" s="21" t="s">
        <v>133</v>
      </c>
      <c r="I17" s="109"/>
      <c r="J17" s="109"/>
      <c r="K17" s="109"/>
      <c r="L17" s="109"/>
      <c r="M17" s="109"/>
      <c r="N17" s="109"/>
      <c r="O17" s="109"/>
      <c r="P17" s="109"/>
      <c r="Q17" s="109"/>
      <c r="R17" s="109"/>
      <c r="S17" s="109"/>
      <c r="T17" s="109"/>
      <c r="U17" s="109"/>
      <c r="V17" s="109"/>
      <c r="W17" s="109"/>
      <c r="X17" s="109"/>
      <c r="Y17" s="109"/>
      <c r="Z17" s="109"/>
    </row>
    <row r="18" spans="1:26" ht="48" x14ac:dyDescent="0.35">
      <c r="A18" s="109"/>
      <c r="B18" s="33" t="s">
        <v>134</v>
      </c>
      <c r="C18" s="141" t="s">
        <v>135</v>
      </c>
      <c r="D18" s="44" t="s">
        <v>136</v>
      </c>
      <c r="E18" s="35" t="s">
        <v>137</v>
      </c>
      <c r="F18" s="27" t="s">
        <v>14</v>
      </c>
      <c r="G18" s="35"/>
      <c r="H18" s="32" t="s">
        <v>138</v>
      </c>
      <c r="I18" s="109"/>
      <c r="J18" s="109"/>
      <c r="K18" s="109"/>
      <c r="L18" s="109"/>
      <c r="M18" s="109"/>
      <c r="N18" s="109"/>
      <c r="O18" s="109"/>
      <c r="P18" s="109"/>
      <c r="Q18" s="109"/>
      <c r="R18" s="109"/>
      <c r="S18" s="109"/>
      <c r="T18" s="109"/>
      <c r="U18" s="109"/>
      <c r="V18" s="109"/>
      <c r="W18" s="109"/>
      <c r="X18" s="109"/>
      <c r="Y18" s="109"/>
      <c r="Z18" s="109"/>
    </row>
    <row r="19" spans="1:26" ht="37.9" customHeight="1" x14ac:dyDescent="0.35">
      <c r="A19" s="109"/>
      <c r="B19" s="22" t="s">
        <v>140</v>
      </c>
      <c r="C19" s="144" t="s">
        <v>166</v>
      </c>
      <c r="D19" s="148" t="s">
        <v>167</v>
      </c>
      <c r="E19" s="15" t="s">
        <v>168</v>
      </c>
      <c r="F19" s="3" t="s">
        <v>15</v>
      </c>
      <c r="G19" s="144"/>
      <c r="H19" s="31" t="s">
        <v>139</v>
      </c>
      <c r="I19" s="109"/>
      <c r="J19" s="109"/>
      <c r="K19" s="109"/>
      <c r="L19" s="109"/>
      <c r="M19" s="109"/>
      <c r="N19" s="109"/>
      <c r="O19" s="109"/>
      <c r="P19" s="109"/>
      <c r="Q19" s="109"/>
      <c r="R19" s="109"/>
      <c r="S19" s="109"/>
      <c r="T19" s="109"/>
      <c r="U19" s="109"/>
      <c r="V19" s="109"/>
      <c r="W19" s="109"/>
      <c r="X19" s="109"/>
      <c r="Y19" s="109"/>
      <c r="Z19" s="109"/>
    </row>
    <row r="20" spans="1:26" ht="99.75" customHeight="1" x14ac:dyDescent="0.35">
      <c r="A20" s="109"/>
      <c r="B20" s="33" t="s">
        <v>141</v>
      </c>
      <c r="C20" s="141" t="s">
        <v>164</v>
      </c>
      <c r="D20" s="44" t="s">
        <v>163</v>
      </c>
      <c r="E20" s="35" t="s">
        <v>162</v>
      </c>
      <c r="F20" s="27" t="s">
        <v>16</v>
      </c>
      <c r="G20" s="141"/>
      <c r="H20" s="34" t="s">
        <v>142</v>
      </c>
      <c r="I20" s="109"/>
      <c r="J20" s="109"/>
      <c r="K20" s="109"/>
      <c r="L20" s="109"/>
      <c r="M20" s="109"/>
      <c r="N20" s="109"/>
      <c r="O20" s="109"/>
      <c r="P20" s="109"/>
      <c r="Q20" s="109"/>
      <c r="R20" s="109"/>
      <c r="S20" s="109"/>
      <c r="T20" s="109"/>
      <c r="U20" s="109"/>
      <c r="V20" s="109"/>
      <c r="W20" s="109"/>
      <c r="X20" s="109"/>
      <c r="Y20" s="109"/>
      <c r="Z20" s="109"/>
    </row>
    <row r="21" spans="1:26" ht="51.75" customHeight="1" x14ac:dyDescent="0.35">
      <c r="A21" s="109"/>
      <c r="B21" s="147" t="s">
        <v>147</v>
      </c>
      <c r="C21" s="144" t="s">
        <v>165</v>
      </c>
      <c r="D21" s="148" t="s">
        <v>143</v>
      </c>
      <c r="E21" s="15" t="s">
        <v>144</v>
      </c>
      <c r="F21" s="3" t="s">
        <v>14</v>
      </c>
      <c r="G21" s="15"/>
      <c r="H21" s="21" t="s">
        <v>145</v>
      </c>
      <c r="I21" s="109"/>
      <c r="J21" s="109"/>
      <c r="K21" s="109"/>
      <c r="L21" s="109"/>
      <c r="M21" s="109"/>
      <c r="N21" s="109"/>
      <c r="O21" s="109"/>
      <c r="P21" s="109"/>
      <c r="Q21" s="109"/>
      <c r="R21" s="109"/>
      <c r="S21" s="109"/>
      <c r="T21" s="109"/>
      <c r="U21" s="109"/>
      <c r="V21" s="109"/>
      <c r="W21" s="109"/>
      <c r="X21" s="109"/>
      <c r="Y21" s="109"/>
      <c r="Z21" s="109"/>
    </row>
    <row r="22" spans="1:26" ht="89.25" customHeight="1" x14ac:dyDescent="0.35">
      <c r="A22" s="109"/>
      <c r="B22" s="142" t="s">
        <v>146</v>
      </c>
      <c r="C22" s="44" t="s">
        <v>159</v>
      </c>
      <c r="D22" s="35" t="s">
        <v>160</v>
      </c>
      <c r="E22" s="35" t="s">
        <v>161</v>
      </c>
      <c r="F22" s="27" t="s">
        <v>16</v>
      </c>
      <c r="G22" s="141"/>
      <c r="H22" s="34" t="s">
        <v>148</v>
      </c>
      <c r="I22" s="109"/>
      <c r="J22" s="109"/>
      <c r="K22" s="109"/>
      <c r="L22" s="109"/>
      <c r="M22" s="109"/>
      <c r="N22" s="109"/>
      <c r="O22" s="109"/>
      <c r="P22" s="109"/>
      <c r="Q22" s="109"/>
      <c r="R22" s="109"/>
      <c r="S22" s="109"/>
      <c r="T22" s="109"/>
      <c r="U22" s="109"/>
      <c r="V22" s="109"/>
      <c r="W22" s="109"/>
      <c r="X22" s="109"/>
      <c r="Y22" s="109"/>
      <c r="Z22" s="109"/>
    </row>
    <row r="23" spans="1:26" ht="51.4" customHeight="1" x14ac:dyDescent="0.35">
      <c r="A23" s="109"/>
      <c r="B23" s="151" t="s">
        <v>155</v>
      </c>
      <c r="C23" s="44" t="s">
        <v>158</v>
      </c>
      <c r="D23" s="35" t="s">
        <v>157</v>
      </c>
      <c r="E23" s="35" t="s">
        <v>156</v>
      </c>
      <c r="F23" s="27" t="s">
        <v>16</v>
      </c>
      <c r="G23" s="141"/>
      <c r="H23" s="34" t="s">
        <v>149</v>
      </c>
      <c r="I23" s="109"/>
      <c r="J23" s="109"/>
      <c r="K23" s="109"/>
      <c r="L23" s="109"/>
      <c r="M23" s="109"/>
      <c r="N23" s="109"/>
      <c r="O23" s="109"/>
      <c r="P23" s="109"/>
      <c r="Q23" s="109"/>
      <c r="R23" s="109"/>
      <c r="S23" s="109"/>
      <c r="T23" s="109"/>
      <c r="U23" s="109"/>
      <c r="V23" s="109"/>
      <c r="W23" s="109"/>
      <c r="X23" s="109"/>
      <c r="Y23" s="109"/>
      <c r="Z23" s="109"/>
    </row>
    <row r="24" spans="1:26" ht="68.25" customHeight="1" thickBot="1" x14ac:dyDescent="0.4">
      <c r="A24" s="109"/>
      <c r="B24" s="152" t="s">
        <v>154</v>
      </c>
      <c r="C24" s="149" t="s">
        <v>153</v>
      </c>
      <c r="D24" s="149" t="s">
        <v>152</v>
      </c>
      <c r="E24" s="149" t="s">
        <v>151</v>
      </c>
      <c r="F24" s="14" t="s">
        <v>14</v>
      </c>
      <c r="G24" s="144"/>
      <c r="H24" s="150" t="s">
        <v>150</v>
      </c>
      <c r="I24" s="109"/>
      <c r="J24" s="109"/>
      <c r="K24" s="109"/>
      <c r="L24" s="109"/>
      <c r="M24" s="109"/>
      <c r="N24" s="109"/>
      <c r="O24" s="109"/>
      <c r="P24" s="109"/>
      <c r="Q24" s="109"/>
      <c r="R24" s="109"/>
      <c r="S24" s="109"/>
      <c r="T24" s="109"/>
      <c r="U24" s="109"/>
      <c r="V24" s="109"/>
      <c r="W24" s="109"/>
      <c r="X24" s="109"/>
      <c r="Y24" s="109"/>
      <c r="Z24" s="109"/>
    </row>
    <row r="25" spans="1:26" ht="35.15" customHeight="1" thickTop="1" thickBot="1" x14ac:dyDescent="0.4">
      <c r="A25" s="109"/>
      <c r="B25" s="117" t="s">
        <v>40</v>
      </c>
      <c r="C25" s="178" t="s">
        <v>41</v>
      </c>
      <c r="D25" s="179"/>
      <c r="E25" s="180"/>
      <c r="F25" s="145"/>
      <c r="G25" s="146"/>
      <c r="H25" s="118"/>
      <c r="I25" s="109"/>
      <c r="J25" s="109"/>
      <c r="K25" s="109"/>
      <c r="L25" s="109"/>
      <c r="M25" s="109"/>
      <c r="N25" s="109"/>
      <c r="O25" s="109"/>
      <c r="P25" s="109"/>
      <c r="Q25" s="109"/>
      <c r="R25" s="109"/>
      <c r="S25" s="109"/>
      <c r="T25" s="109"/>
      <c r="U25" s="109"/>
      <c r="V25" s="109"/>
      <c r="W25" s="109"/>
      <c r="X25" s="109"/>
      <c r="Y25" s="109"/>
      <c r="Z25" s="109"/>
    </row>
    <row r="26" spans="1:26" ht="33.65" customHeight="1" thickTop="1" thickBot="1" x14ac:dyDescent="0.4">
      <c r="A26" s="109"/>
      <c r="B26" s="121" t="s">
        <v>42</v>
      </c>
      <c r="C26" s="16" t="s">
        <v>14</v>
      </c>
      <c r="D26" s="17" t="s">
        <v>15</v>
      </c>
      <c r="E26" s="18" t="s">
        <v>16</v>
      </c>
      <c r="F26" s="24" t="s">
        <v>17</v>
      </c>
      <c r="G26" s="20" t="s">
        <v>18</v>
      </c>
      <c r="H26" s="122" t="s">
        <v>19</v>
      </c>
      <c r="I26" s="109"/>
      <c r="J26" s="109"/>
      <c r="K26" s="109"/>
      <c r="L26" s="109"/>
      <c r="M26" s="109"/>
      <c r="N26" s="109"/>
      <c r="O26" s="109"/>
      <c r="P26" s="109"/>
      <c r="Q26" s="109"/>
      <c r="R26" s="109"/>
      <c r="S26" s="109"/>
      <c r="T26" s="109"/>
      <c r="U26" s="109"/>
      <c r="V26" s="109"/>
      <c r="W26" s="109"/>
      <c r="X26" s="109"/>
      <c r="Y26" s="109"/>
      <c r="Z26" s="109"/>
    </row>
    <row r="27" spans="1:26" ht="24" customHeight="1" x14ac:dyDescent="0.35">
      <c r="A27" s="109"/>
      <c r="B27" s="40" t="s">
        <v>43</v>
      </c>
      <c r="C27" s="3" t="s">
        <v>44</v>
      </c>
      <c r="D27" s="4" t="s">
        <v>45</v>
      </c>
      <c r="E27" s="4" t="s">
        <v>46</v>
      </c>
      <c r="F27" s="4" t="s">
        <v>15</v>
      </c>
      <c r="G27" s="3"/>
      <c r="H27" s="25" t="s">
        <v>47</v>
      </c>
      <c r="I27" s="109"/>
      <c r="J27" s="109"/>
      <c r="K27" s="109"/>
      <c r="L27" s="109"/>
      <c r="M27" s="109"/>
      <c r="N27" s="109"/>
      <c r="O27" s="109"/>
      <c r="P27" s="109"/>
      <c r="Q27" s="109"/>
      <c r="R27" s="109"/>
      <c r="S27" s="109"/>
      <c r="T27" s="109"/>
      <c r="U27" s="109"/>
      <c r="V27" s="109"/>
      <c r="W27" s="109"/>
      <c r="X27" s="109"/>
      <c r="Y27" s="109"/>
      <c r="Z27" s="109"/>
    </row>
    <row r="28" spans="1:26" ht="36" customHeight="1" x14ac:dyDescent="0.35">
      <c r="A28" s="109"/>
      <c r="B28" s="40" t="s">
        <v>200</v>
      </c>
      <c r="C28" s="27" t="s">
        <v>206</v>
      </c>
      <c r="D28" s="35" t="s">
        <v>209</v>
      </c>
      <c r="E28" s="35" t="s">
        <v>213</v>
      </c>
      <c r="F28" s="35" t="s">
        <v>16</v>
      </c>
      <c r="G28" s="27"/>
      <c r="H28" s="38" t="s">
        <v>48</v>
      </c>
      <c r="I28" s="109"/>
      <c r="J28" s="109"/>
      <c r="K28" s="109"/>
      <c r="L28" s="109"/>
      <c r="M28" s="109"/>
      <c r="N28" s="109"/>
      <c r="O28" s="109"/>
      <c r="P28" s="109"/>
      <c r="Q28" s="109"/>
      <c r="R28" s="109"/>
      <c r="S28" s="109"/>
      <c r="T28" s="109"/>
      <c r="U28" s="109"/>
      <c r="V28" s="109"/>
      <c r="W28" s="109"/>
      <c r="X28" s="109"/>
      <c r="Y28" s="109"/>
      <c r="Z28" s="109"/>
    </row>
    <row r="29" spans="1:26" ht="38.25" customHeight="1" x14ac:dyDescent="0.35">
      <c r="A29" s="109"/>
      <c r="B29" s="40" t="s">
        <v>201</v>
      </c>
      <c r="C29" s="3" t="s">
        <v>207</v>
      </c>
      <c r="D29" s="15" t="s">
        <v>210</v>
      </c>
      <c r="E29" s="15" t="s">
        <v>214</v>
      </c>
      <c r="F29" s="15" t="s">
        <v>15</v>
      </c>
      <c r="G29" s="3"/>
      <c r="H29" s="37" t="s">
        <v>202</v>
      </c>
      <c r="I29" s="109"/>
      <c r="J29" s="109"/>
      <c r="K29" s="109"/>
      <c r="L29" s="109"/>
      <c r="M29" s="109"/>
      <c r="N29" s="109"/>
      <c r="O29" s="109"/>
      <c r="P29" s="109"/>
      <c r="Q29" s="109"/>
      <c r="R29" s="109"/>
      <c r="S29" s="109"/>
      <c r="T29" s="109"/>
      <c r="U29" s="109"/>
      <c r="V29" s="109"/>
      <c r="W29" s="109"/>
      <c r="X29" s="109"/>
      <c r="Y29" s="109"/>
      <c r="Z29" s="109"/>
    </row>
    <row r="30" spans="1:26" ht="24" x14ac:dyDescent="0.35">
      <c r="A30" s="109"/>
      <c r="B30" s="40" t="s">
        <v>49</v>
      </c>
      <c r="C30" s="27" t="s">
        <v>208</v>
      </c>
      <c r="D30" s="35" t="s">
        <v>211</v>
      </c>
      <c r="E30" s="35" t="s">
        <v>215</v>
      </c>
      <c r="F30" s="35" t="s">
        <v>14</v>
      </c>
      <c r="G30" s="27"/>
      <c r="H30" s="38" t="s">
        <v>50</v>
      </c>
      <c r="I30" s="109"/>
      <c r="J30" s="109"/>
      <c r="K30" s="109"/>
      <c r="L30" s="109"/>
      <c r="M30" s="109"/>
      <c r="N30" s="109"/>
      <c r="O30" s="109"/>
      <c r="P30" s="109"/>
      <c r="Q30" s="109"/>
      <c r="R30" s="109"/>
      <c r="S30" s="109"/>
      <c r="T30" s="109"/>
      <c r="U30" s="109"/>
      <c r="V30" s="109"/>
      <c r="W30" s="109"/>
      <c r="X30" s="109"/>
      <c r="Y30" s="109"/>
      <c r="Z30" s="109"/>
    </row>
    <row r="31" spans="1:26" ht="23.65" customHeight="1" thickBot="1" x14ac:dyDescent="0.4">
      <c r="A31" s="109"/>
      <c r="B31" s="22" t="s">
        <v>204</v>
      </c>
      <c r="C31" s="14" t="s">
        <v>205</v>
      </c>
      <c r="D31" s="14" t="s">
        <v>212</v>
      </c>
      <c r="E31" s="14" t="s">
        <v>216</v>
      </c>
      <c r="F31" s="14" t="s">
        <v>14</v>
      </c>
      <c r="G31" s="23"/>
      <c r="H31" s="26" t="s">
        <v>203</v>
      </c>
      <c r="I31" s="109"/>
      <c r="J31" s="109"/>
      <c r="K31" s="109"/>
      <c r="L31" s="109"/>
      <c r="M31" s="109"/>
      <c r="N31" s="109"/>
      <c r="O31" s="109"/>
      <c r="P31" s="109"/>
      <c r="Q31" s="109"/>
      <c r="R31" s="109"/>
      <c r="S31" s="109"/>
      <c r="T31" s="109"/>
      <c r="U31" s="109"/>
      <c r="V31" s="109"/>
      <c r="W31" s="109"/>
      <c r="X31" s="109"/>
      <c r="Y31" s="109"/>
      <c r="Z31" s="109"/>
    </row>
    <row r="32" spans="1:26" ht="15.5" thickTop="1" thickBot="1" x14ac:dyDescent="0.4">
      <c r="A32" s="109"/>
      <c r="B32" s="123"/>
      <c r="C32" s="109"/>
      <c r="D32" s="109"/>
      <c r="E32" s="109"/>
      <c r="F32" s="109"/>
      <c r="G32" s="109"/>
      <c r="H32" s="124"/>
      <c r="I32" s="109"/>
      <c r="J32" s="109"/>
      <c r="K32" s="109"/>
      <c r="L32" s="109"/>
      <c r="M32" s="109"/>
      <c r="N32" s="109"/>
      <c r="O32" s="109"/>
      <c r="P32" s="109"/>
      <c r="Q32" s="109"/>
      <c r="R32" s="109"/>
      <c r="S32" s="109"/>
      <c r="T32" s="109"/>
      <c r="U32" s="109"/>
      <c r="V32" s="109"/>
      <c r="W32" s="109"/>
      <c r="X32" s="109"/>
      <c r="Y32" s="109"/>
      <c r="Z32" s="109"/>
    </row>
    <row r="33" spans="1:26" ht="27" thickTop="1" thickBot="1" x14ac:dyDescent="0.65">
      <c r="A33" s="109"/>
      <c r="B33" s="109"/>
      <c r="C33" s="109"/>
      <c r="D33" s="109"/>
      <c r="E33" s="109"/>
      <c r="F33" s="167" t="str">
        <f>IF($R$3="Outrage Management","Principles for Outrage Management",IF($R$3="Crisis Communication","Principles for Crisis Communication",IF($R$3="Precaution Advocacy","Principles for Precaution Advocacy",IF($R$3="Sweet Spot","Principles for the Sweet Spot","Overarching Principles"))))</f>
        <v>Principles for the Sweet Spot</v>
      </c>
      <c r="G33" s="168"/>
      <c r="H33" s="169"/>
      <c r="I33" s="110"/>
      <c r="J33" s="109"/>
      <c r="K33" s="109"/>
      <c r="L33" s="109"/>
      <c r="M33" s="109"/>
      <c r="N33" s="109"/>
      <c r="O33" s="109"/>
      <c r="P33" s="109"/>
      <c r="Q33" s="109"/>
      <c r="R33" s="109"/>
      <c r="S33" s="109"/>
      <c r="T33" s="109"/>
      <c r="U33" s="109"/>
      <c r="V33" s="109"/>
      <c r="W33" s="109"/>
      <c r="X33" s="109"/>
      <c r="Y33" s="109"/>
      <c r="Z33" s="109"/>
    </row>
    <row r="34" spans="1:26" ht="16" thickBot="1" x14ac:dyDescent="0.4">
      <c r="A34" s="109"/>
      <c r="B34" s="109"/>
      <c r="C34" s="109"/>
      <c r="D34" s="109"/>
      <c r="E34" s="109"/>
      <c r="F34" s="89" t="s">
        <v>51</v>
      </c>
      <c r="G34" s="90" t="s">
        <v>52</v>
      </c>
      <c r="H34" s="94" t="s">
        <v>53</v>
      </c>
      <c r="I34" s="109"/>
      <c r="J34" s="109"/>
      <c r="K34" s="109"/>
      <c r="L34" s="109"/>
      <c r="M34" s="109"/>
      <c r="N34" s="109"/>
      <c r="O34" s="109"/>
      <c r="P34" s="109"/>
      <c r="Q34" s="109"/>
      <c r="R34" s="109"/>
      <c r="S34" s="109"/>
      <c r="T34" s="109"/>
      <c r="U34" s="109"/>
      <c r="V34" s="109"/>
      <c r="W34" s="109"/>
      <c r="X34" s="109"/>
      <c r="Y34" s="109"/>
      <c r="Z34" s="109"/>
    </row>
    <row r="35" spans="1:26" ht="29" x14ac:dyDescent="0.35">
      <c r="A35" s="109"/>
      <c r="B35" s="109"/>
      <c r="C35" s="109"/>
      <c r="D35" s="109"/>
      <c r="E35" s="109"/>
      <c r="F35" s="84" t="str">
        <f>IF(ISBLANK($F$33), " ", "1")</f>
        <v>1</v>
      </c>
      <c r="G35" s="91" t="str">
        <f>IF($R$3="Outrage Management","Agile planning",IF($R$3="Crisis Communication","Accurately represent the risk",IF($R$3="Precaution Advocacy","Keep it short", IF($R$3="Sweet Spot", "Share dilemmas early and genuinely","Be human and develop relationships"))))</f>
        <v>Share dilemmas early and genuinely</v>
      </c>
      <c r="H35" s="95" t="str">
        <f>IF($R$3="Outrage Management",'Principles - Risk Communication'!$B2,IF($R$3="Crisis Communication",'Principles - Risk Communication'!$C2,IF($R$3="Precaution Advocacy",'Principles - Risk Communication'!$D2, IF($R$3="Sweet Spot", 'Principles - Risk Communication'!$E2,'Principles - Risk Communication'!$F2))))</f>
        <v>• Communicate openly and in depth 
• Invite people in to solve the issue together</v>
      </c>
      <c r="I35" s="111"/>
      <c r="J35" s="109"/>
      <c r="K35" s="112"/>
      <c r="L35" s="112"/>
      <c r="M35" s="112"/>
      <c r="N35" s="112"/>
      <c r="O35" s="109"/>
      <c r="P35" s="109"/>
      <c r="Q35" s="109"/>
      <c r="R35" s="109"/>
      <c r="S35" s="109"/>
      <c r="T35" s="109"/>
      <c r="U35" s="109"/>
      <c r="V35" s="109"/>
      <c r="W35" s="109"/>
      <c r="X35" s="109"/>
      <c r="Y35" s="109"/>
      <c r="Z35" s="109"/>
    </row>
    <row r="36" spans="1:26" ht="58" x14ac:dyDescent="0.35">
      <c r="A36" s="109"/>
      <c r="B36" s="109"/>
      <c r="C36" s="109"/>
      <c r="D36" s="109"/>
      <c r="E36" s="109"/>
      <c r="F36" s="85" t="str">
        <f>IF(ISBLANK($F$33), " ", "2")</f>
        <v>2</v>
      </c>
      <c r="G36" s="92" t="str">
        <f>IF($R$3="Outrage Management","Involve the community",IF($R$3="Crisis Communication","Acknowledge uncertainty",IF($R$3="Precaution Advocacy","Make it interesting", IF($R$3="Sweet Spot", "Have a clear purpose and plan well","Plan carefully, but assess quickly"))))</f>
        <v>Have a clear purpose and plan well</v>
      </c>
      <c r="H36" s="95" t="str">
        <f>IF($R$3="Outrage Management",'Principles - Risk Communication'!$B3,IF($R$3="Crisis Communication",'Principles - Risk Communication'!$C3,IF($R$3="Precaution Advocacy",'Principles - Risk Communication'!$D3, IF($R$3="Sweet Spot", 'Principles - Risk Communication'!$E3,'Principles - Risk Communication'!$F3))))</f>
        <v>• Have a clear purpose 
• Decide your stages/phases 
• Define success and how you will know if you get there 
• Plan for what could go wrong</v>
      </c>
      <c r="I36" s="111"/>
      <c r="J36" s="109"/>
      <c r="K36" s="112"/>
      <c r="L36" s="112"/>
      <c r="M36" s="112"/>
      <c r="N36" s="112"/>
      <c r="O36" s="109"/>
      <c r="P36" s="109"/>
      <c r="Q36" s="109"/>
      <c r="R36" s="109"/>
      <c r="S36" s="109"/>
      <c r="T36" s="109"/>
      <c r="U36" s="109"/>
      <c r="V36" s="109"/>
      <c r="W36" s="109"/>
      <c r="X36" s="109"/>
      <c r="Y36" s="109"/>
      <c r="Z36" s="109"/>
    </row>
    <row r="37" spans="1:26" ht="43.5" x14ac:dyDescent="0.35">
      <c r="A37" s="109"/>
      <c r="B37" s="109"/>
      <c r="C37" s="109"/>
      <c r="D37" s="109"/>
      <c r="E37" s="125"/>
      <c r="F37" s="86" t="str">
        <f>IF(ISBLANK($F$33), " ", "3")</f>
        <v>3</v>
      </c>
      <c r="G37" s="92" t="str">
        <f>IF($R$3="Outrage Management","Listen to community concerns first",IF($R$3="Crisis Communication","Treat emotions as legitimate",IF($R$3="Precaution Advocacy","Get on the front foot and stay on message", IF($R$3="Sweet Spot", "Get your leaders onboard","Actively listen"))))</f>
        <v>Get your leaders onboard</v>
      </c>
      <c r="H37" s="95" t="str">
        <f>IF($R$3="Outrage Management",'Principles - Risk Communication'!$B4,IF($R$3="Crisis Communication",'Principles - Risk Communication'!$C4,IF($R$3="Precaution Advocacy",'Principles - Risk Communication'!$D4, IF($R$3="Sweet Spot", 'Principles - Risk Communication'!$E4,'Principles - Risk Communication'!$F4))))</f>
        <v>• Ensure everyone in your organisation is fully briefed and communicating in line with these principles 
• You don’t want to go backwards whilst mid-flight!</v>
      </c>
      <c r="I37" s="111"/>
      <c r="J37" s="109"/>
      <c r="K37" s="112"/>
      <c r="L37" s="112"/>
      <c r="M37" s="112"/>
      <c r="N37" s="112"/>
      <c r="O37" s="109"/>
      <c r="P37" s="109"/>
      <c r="Q37" s="109"/>
      <c r="R37" s="109"/>
      <c r="S37" s="109"/>
      <c r="T37" s="109"/>
      <c r="U37" s="109"/>
      <c r="V37" s="109"/>
      <c r="W37" s="109"/>
      <c r="X37" s="109"/>
      <c r="Y37" s="109"/>
      <c r="Z37" s="109"/>
    </row>
    <row r="38" spans="1:26" ht="43.5" x14ac:dyDescent="0.35">
      <c r="A38" s="109"/>
      <c r="B38" s="109"/>
      <c r="C38" s="109"/>
      <c r="D38" s="109"/>
      <c r="E38" s="109"/>
      <c r="F38" s="87" t="str">
        <f>IF(ISBLANK($F$33), " ", "4")</f>
        <v>4</v>
      </c>
      <c r="G38" s="92" t="str">
        <f>IF($R$3="Outrage Management","Be honest and accountable",IF($R$3="Crisis Communication","Establish your own humanity",IF($R$3="Precaution Advocacy","Test your messages", IF($R$3="Sweet Spot", "Aim for the highest level of influence you can","Be honest"))))</f>
        <v>Aim for the highest level of influence you can</v>
      </c>
      <c r="H38" s="95" t="str">
        <f>IF($R$3="Outrage Management",'Principles - Risk Communication'!$B5,IF($R$3="Crisis Communication",'Principles - Risk Communication'!$C5,IF($R$3="Precaution Advocacy",'Principles - Risk Communication'!$D5, IF($R$3="Sweet Spot", 'Principles - Risk Communication'!$E5,'Principles - Risk Communication'!$F5))))</f>
        <v>• Seek to, at least, collaborate with the community, anything less will lead to more outrage 
• Don’t turn up to inform people when they think they can influence</v>
      </c>
      <c r="I38" s="111"/>
      <c r="J38" s="109"/>
      <c r="K38" s="112"/>
      <c r="L38" s="112"/>
      <c r="M38" s="112"/>
      <c r="N38" s="112"/>
      <c r="O38" s="109"/>
      <c r="P38" s="109"/>
      <c r="Q38" s="109"/>
      <c r="R38" s="109"/>
      <c r="S38" s="109"/>
      <c r="T38" s="109"/>
      <c r="U38" s="109"/>
      <c r="V38" s="109"/>
      <c r="W38" s="109"/>
      <c r="X38" s="109"/>
      <c r="Y38" s="109"/>
      <c r="Z38" s="109"/>
    </row>
    <row r="39" spans="1:26" ht="72.5" x14ac:dyDescent="0.35">
      <c r="A39" s="109"/>
      <c r="B39" s="109"/>
      <c r="C39" s="109"/>
      <c r="D39" s="109"/>
      <c r="E39" s="125"/>
      <c r="F39" s="100" t="str">
        <f>IF(ISBLANK($F$33), " ", "5")</f>
        <v>5</v>
      </c>
      <c r="G39" s="93" t="str">
        <f>IF($R$3="Outrage Management","Acknowledge prior misbehaviour",IF($R$3="Crisis Communication","Offer people things to do",IF($R$3="Precaution Advocacy","Plan for the long haul", IF($R$3="Sweet Spot", "Unpack who is who","Learn from experience"))))</f>
        <v>Unpack who is who</v>
      </c>
      <c r="H39" s="95" t="str">
        <f>IF($R$3="Outrage Management",'Principles - Risk Communication'!$B6,IF($R$3="Crisis Communication",'Principles - Risk Communication'!$C6,IF($R$3="Precaution Advocacy",'Principles - Risk Communication'!$D6, IF($R$3="Sweet Spot", 'Principles - Risk Communication'!$E6,'Principles - Risk Communication'!$F6))))</f>
        <v>• Involve all groups affected or potentially affected or a representative sample 
• Widen the engagement out to the broader community, not just vested interests 
• Involve them in finding solutions and evaluating progress 
• Be empathetic – put yourself in their shoes</v>
      </c>
      <c r="I39" s="111"/>
      <c r="J39" s="109"/>
      <c r="K39" s="112"/>
      <c r="L39" s="112"/>
      <c r="M39" s="112"/>
      <c r="N39" s="112"/>
      <c r="O39" s="109"/>
      <c r="P39" s="109"/>
      <c r="Q39" s="109"/>
      <c r="R39" s="109"/>
      <c r="S39" s="109"/>
      <c r="T39" s="109"/>
      <c r="U39" s="109"/>
      <c r="V39" s="109"/>
      <c r="W39" s="109"/>
      <c r="X39" s="109"/>
      <c r="Y39" s="109"/>
      <c r="Z39" s="109"/>
    </row>
    <row r="40" spans="1:26" ht="29" x14ac:dyDescent="0.35">
      <c r="A40" s="109"/>
      <c r="B40" s="109"/>
      <c r="C40" s="109"/>
      <c r="D40" s="109"/>
      <c r="E40" s="109"/>
      <c r="F40" s="88" t="str">
        <f>IF(ISBLANK($F$33), " ", "6")</f>
        <v>6</v>
      </c>
      <c r="G40" s="92" t="str">
        <f>IF($R$3="Outrage Management","Acknowledge current concerns transparently",IF($R$3="Crisis Communication","Share dilemmas",IF($R$3="Precaution Advocacy","Appeal to people's needs", IF($R$3="Sweet Spot", "Work towards a shared solution","Choose the messenger"))))</f>
        <v>Work towards a shared solution</v>
      </c>
      <c r="H40" s="95" t="str">
        <f>IF($R$3="Outrage Management",'Principles - Risk Communication'!$B7,IF($R$3="Crisis Communication",'Principles - Risk Communication'!$C7,IF($R$3="Precaution Advocacy",'Principles - Risk Communication'!$D7, IF($R$3="Sweet Spot", 'Principles - Risk Communication'!$E7,'Principles - Risk Communication'!$F7))))</f>
        <v>• Find ways to enable community ownership over solutions to problems that affect them</v>
      </c>
      <c r="I40" s="111"/>
      <c r="J40" s="109"/>
      <c r="K40" s="112"/>
      <c r="L40" s="112"/>
      <c r="M40" s="112"/>
      <c r="N40" s="112"/>
      <c r="O40" s="109"/>
      <c r="P40" s="109"/>
      <c r="Q40" s="109"/>
      <c r="R40" s="109"/>
      <c r="S40" s="109"/>
      <c r="T40" s="109"/>
      <c r="U40" s="109"/>
      <c r="V40" s="109"/>
      <c r="W40" s="109"/>
      <c r="X40" s="109"/>
      <c r="Y40" s="109"/>
      <c r="Z40" s="109"/>
    </row>
    <row r="41" spans="1:26" ht="58" x14ac:dyDescent="0.35">
      <c r="A41" s="109"/>
      <c r="B41" s="109"/>
      <c r="C41" s="109"/>
      <c r="D41" s="109"/>
      <c r="E41" s="125"/>
      <c r="F41" s="81" t="str">
        <f>IF(ISBLANK($F$33), " ", "7")</f>
        <v>7</v>
      </c>
      <c r="G41" s="93" t="str">
        <f>IF($R$3="Outrage Management","Stake out the middle not the extremes of a position",IF($R$3="Crisis Communication","Acknowledge opion diversity",IF($R$3="Precaution Advocacy","Appeal to emotions - especially fear", IF($R$3="Sweet Spot", "Informed process","Plan for diversity"))))</f>
        <v>Informed process</v>
      </c>
      <c r="H41" s="95" t="str">
        <f>IF($R$3="Outrage Management",'Principles - Risk Communication'!$B8,IF($R$3="Crisis Communication",'Principles - Risk Communication'!$C8,IF($R$3="Precaution Advocacy",'Principles - Risk Communication'!$D8, IF($R$3="Sweet Spot", 'Principles - Risk Communication'!$E8,'Principles - Risk Communication'!$F8))))</f>
        <v>• Provide information to help people understand what dilemmas you face in making decisions 
• Unpack the pros and cons and ensure the information is diverse and includes the polarity of views</v>
      </c>
      <c r="I41" s="111"/>
      <c r="J41" s="109"/>
      <c r="K41" s="112"/>
      <c r="L41" s="112"/>
      <c r="M41" s="112"/>
      <c r="N41" s="112"/>
      <c r="O41" s="109"/>
      <c r="P41" s="109"/>
      <c r="Q41" s="109"/>
      <c r="R41" s="109"/>
      <c r="S41" s="109"/>
      <c r="T41" s="109"/>
      <c r="U41" s="109"/>
      <c r="V41" s="109"/>
      <c r="W41" s="109"/>
      <c r="X41" s="109"/>
      <c r="Y41" s="109"/>
      <c r="Z41" s="109"/>
    </row>
    <row r="42" spans="1:26" ht="72.5" x14ac:dyDescent="0.35">
      <c r="A42" s="109"/>
      <c r="B42" s="109"/>
      <c r="C42" s="109"/>
      <c r="D42" s="109"/>
      <c r="E42" s="125"/>
      <c r="F42" s="82" t="str">
        <f>IF(ISBLANK($F$33), " ", "8")</f>
        <v>8</v>
      </c>
      <c r="G42" s="93" t="str">
        <f>IF($R$3="Outrage Management","Acknowledge achievements with humility",IF($R$3="Crisis Communication","Apologise for mistakes",IF($R$3="Precaution Advocacy","Don’t neglect emotions other than fear", IF($R$3="Sweet Spot", "Respect the community","Clear calls to action"))))</f>
        <v>Respect the community</v>
      </c>
      <c r="H42" s="95" t="str">
        <f>IF($R$3="Outrage Management",'Principles - Risk Communication'!$B9,IF($R$3="Crisis Communication",'Principles - Risk Communication'!$C9,IF($R$3="Precaution Advocacy",'Principles - Risk Communication'!$D9, IF($R$3="Sweet Spot", 'Principles - Risk Communication'!$E9,'Principles - Risk Communication'!$F9))))</f>
        <v>• Listen deeply to the community 
• Never underestimate the public’s technical knowledge and capacity to understand issues 
• Trust, credibility, competence, fairness and empathy are of equal or greater important to the community as facts and figures</v>
      </c>
      <c r="I42" s="111"/>
      <c r="J42" s="109"/>
      <c r="K42" s="112"/>
      <c r="L42" s="112"/>
      <c r="M42" s="112"/>
      <c r="N42" s="112"/>
      <c r="O42" s="109"/>
      <c r="P42" s="109"/>
      <c r="Q42" s="109"/>
      <c r="R42" s="109"/>
      <c r="S42" s="109"/>
      <c r="T42" s="109"/>
      <c r="U42" s="109"/>
      <c r="V42" s="109"/>
      <c r="W42" s="109"/>
      <c r="X42" s="109"/>
      <c r="Y42" s="109"/>
      <c r="Z42" s="109"/>
    </row>
    <row r="43" spans="1:26" ht="72.5" x14ac:dyDescent="0.35">
      <c r="A43" s="109"/>
      <c r="B43" s="109"/>
      <c r="C43" s="109"/>
      <c r="D43" s="109"/>
      <c r="E43" s="125"/>
      <c r="F43" s="83" t="str">
        <f>IF(OR($F$33="Overarching Principles",$F$33="No Engagement"), " ", "9")</f>
        <v>9</v>
      </c>
      <c r="G43" s="92" t="str">
        <f>IF($R$3="Outrage Management","Share control (collaborate on solutions) or building in accountability",IF($R$3="Crisis Communication","Aim for absolute candour",IF($R$3="Precaution Advocacy","Give people things to do", IF($R$3="Sweet Spot", "Be honest and accountable",""))))</f>
        <v>Be honest and accountable</v>
      </c>
      <c r="H43" s="95" t="str">
        <f>IF($R$3="Outrage Management",'Principles - Risk Communication'!$B10,IF($R$3="Crisis Communication",'Principles - Risk Communication'!$C10,IF($R$3="Precaution Advocacy",'Principles - Risk Communication'!$D10, IF($R$3="Sweet Spot", 'Principles - Risk Communication'!$E10,""))))</f>
        <v>• Be honest about uncertainties and limitations – what you know and what you don’t know, what you can say and what you can’t say and why 
• Do not expect to be trusted instead aim for accountability – ‘track us don’t trust us’ 
• Respond when you can</v>
      </c>
      <c r="I43" s="111"/>
      <c r="J43" s="109"/>
      <c r="K43" s="112"/>
      <c r="L43" s="112"/>
      <c r="M43" s="112"/>
      <c r="N43" s="112"/>
      <c r="O43" s="109"/>
      <c r="P43" s="109"/>
      <c r="Q43" s="109"/>
      <c r="R43" s="109"/>
      <c r="S43" s="109"/>
      <c r="T43" s="109"/>
      <c r="U43" s="109"/>
      <c r="V43" s="109"/>
      <c r="W43" s="109"/>
      <c r="X43" s="109"/>
      <c r="Y43" s="109"/>
      <c r="Z43" s="109"/>
    </row>
    <row r="44" spans="1:26" ht="29" x14ac:dyDescent="0.35">
      <c r="A44" s="109"/>
      <c r="B44" s="109"/>
      <c r="C44" s="109"/>
      <c r="D44" s="109"/>
      <c r="E44" s="125"/>
      <c r="F44" s="101" t="str">
        <f>IF(OR($F$33="Overarching Principles",$F$33="No Engagement"), " ", "10")</f>
        <v>10</v>
      </c>
      <c r="G44" s="96" t="str">
        <f>IF($R$3="Outrage Management","Pay attention to unvoiced concerns",IF($R$3="Crisis Communication","Do anticipatory guidance",IF($R$3="Precaution Advocacy","Think in stages", IF($R$3="Sweet Spot", "Implement and be responsive",""))))</f>
        <v>Implement and be responsive</v>
      </c>
      <c r="H44" s="95" t="str">
        <f>IF($R$3="Outrage Management",'Principles - Risk Communication'!$B11,IF($R$3="Crisis Communication",'Principles - Risk Communication'!$C11,IF($R$3="Precaution Advocacy",'Principles - Risk Communication'!$D11, IF($R$3="Sweet Spot", 'Principles - Risk Communication'!$E11,""))))</f>
        <v>• To the greatest extent possible, implement the recommendations from the engagement process and if you are unable to do so, publicly explain why</v>
      </c>
      <c r="I44" s="111"/>
      <c r="J44" s="109"/>
      <c r="K44" s="112"/>
      <c r="L44" s="112"/>
      <c r="M44" s="112"/>
      <c r="N44" s="112"/>
      <c r="O44" s="109"/>
      <c r="P44" s="109"/>
      <c r="Q44" s="109"/>
      <c r="R44" s="109"/>
      <c r="S44" s="109"/>
      <c r="T44" s="109"/>
      <c r="U44" s="109"/>
      <c r="V44" s="109"/>
      <c r="W44" s="109"/>
      <c r="X44" s="109"/>
      <c r="Y44" s="109"/>
      <c r="Z44" s="109"/>
    </row>
    <row r="45" spans="1:26" ht="19" thickBot="1" x14ac:dyDescent="0.4">
      <c r="A45" s="109"/>
      <c r="B45" s="109"/>
      <c r="C45" s="109"/>
      <c r="D45" s="109"/>
      <c r="E45" s="109"/>
      <c r="F45" s="99" t="str">
        <f>IF($R$3 = "Crisis communication", "11", " ")</f>
        <v xml:space="preserve"> </v>
      </c>
      <c r="G45" s="98" t="str">
        <f>IF($R$3="Crisis Communication","Timely and targeted communication"," ")</f>
        <v xml:space="preserve"> </v>
      </c>
      <c r="H45" s="97" t="str">
        <f>IF($R$3="Crisis Communication",'Principles - Risk Communication'!$C12," ")</f>
        <v xml:space="preserve"> </v>
      </c>
      <c r="I45" s="109"/>
      <c r="J45" s="109"/>
      <c r="K45" s="112"/>
      <c r="L45" s="112"/>
      <c r="M45" s="112"/>
      <c r="N45" s="112"/>
      <c r="O45" s="109"/>
      <c r="P45" s="109"/>
      <c r="Q45" s="109"/>
      <c r="R45" s="109"/>
      <c r="S45" s="109"/>
      <c r="T45" s="109"/>
      <c r="U45" s="109"/>
      <c r="V45" s="109"/>
      <c r="W45" s="109"/>
      <c r="X45" s="109"/>
      <c r="Y45" s="109"/>
      <c r="Z45" s="109"/>
    </row>
    <row r="46" spans="1:26" ht="15" thickTop="1" x14ac:dyDescent="0.35">
      <c r="A46" s="109"/>
      <c r="B46" s="109"/>
      <c r="C46" s="109"/>
      <c r="D46" s="109"/>
      <c r="E46" s="109"/>
      <c r="F46" s="109"/>
      <c r="G46" s="123"/>
      <c r="H46" s="123"/>
      <c r="I46" s="109"/>
      <c r="J46" s="109"/>
      <c r="K46" s="109"/>
      <c r="L46" s="109"/>
      <c r="M46" s="109"/>
      <c r="N46" s="109"/>
      <c r="O46" s="109"/>
      <c r="P46" s="109"/>
      <c r="Q46" s="109"/>
      <c r="R46" s="109"/>
      <c r="S46" s="109"/>
      <c r="T46" s="109"/>
      <c r="U46" s="109"/>
      <c r="V46" s="109"/>
      <c r="W46" s="109"/>
      <c r="X46" s="109"/>
      <c r="Y46" s="109"/>
      <c r="Z46" s="109"/>
    </row>
    <row r="47" spans="1:26" x14ac:dyDescent="0.35">
      <c r="A47" s="109"/>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row>
  </sheetData>
  <mergeCells count="6">
    <mergeCell ref="F33:H33"/>
    <mergeCell ref="C3:E3"/>
    <mergeCell ref="C4:E4"/>
    <mergeCell ref="S10:S12"/>
    <mergeCell ref="S6:S8"/>
    <mergeCell ref="C25:E25"/>
  </mergeCells>
  <conditionalFormatting sqref="C6:C24 C27:C31">
    <cfRule type="expression" dxfId="18" priority="11">
      <formula>$F6="LOW"</formula>
    </cfRule>
  </conditionalFormatting>
  <conditionalFormatting sqref="D6:D24 D27:D31">
    <cfRule type="expression" dxfId="17" priority="12">
      <formula>$F6="MEDIUM"</formula>
    </cfRule>
  </conditionalFormatting>
  <conditionalFormatting sqref="E6:E24 E27:E31">
    <cfRule type="expression" dxfId="16" priority="10">
      <formula>$F6="HIGH"</formula>
    </cfRule>
  </conditionalFormatting>
  <conditionalFormatting sqref="S10:S12">
    <cfRule type="expression" dxfId="15" priority="9">
      <formula>NOT(OR(J3=K3,K3=L3,J3=L3,M3=N3,N3=O3,M3=O3))</formula>
    </cfRule>
  </conditionalFormatting>
  <dataValidations count="1">
    <dataValidation type="list" showInputMessage="1" showErrorMessage="1" promptTitle="Rating Level" prompt="Please select a level" sqref="F6:F24 F27:F31" xr:uid="{00FEB75F-3ECA-4D45-8978-B72B3BCE8983}">
      <formula1>$C$5:$E$5</formula1>
    </dataValidation>
  </dataValidations>
  <hyperlinks>
    <hyperlink ref="H14" r:id="rId1" display="https://psandman.com/media/RespondingtoCommunityOutrage.pdf" xr:uid="{16153896-BF4C-4620-A63F-35B861F4DDF8}"/>
  </hyperlinks>
  <pageMargins left="0.7" right="0.7" top="0.75" bottom="0.75"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expression" priority="3" id="{15FCDED9-429B-4AF3-9283-ADD95EB7881E}">
            <xm:f>$F$33='Principles - Risk Communication'!$F$1</xm:f>
            <x14:dxf>
              <border>
                <bottom style="thin">
                  <color auto="1"/>
                </bottom>
                <vertical/>
                <horizontal/>
              </border>
            </x14:dxf>
          </x14:cfRule>
          <xm:sqref>F42:H42</xm:sqref>
        </x14:conditionalFormatting>
        <x14:conditionalFormatting xmlns:xm="http://schemas.microsoft.com/office/excel/2006/main">
          <x14:cfRule type="expression" priority="4" id="{F4D5EDB3-D383-4AA3-B5EB-4F7F5E1F6E70}">
            <xm:f>$F$33='Principles - Risk Communication'!$F$1</xm:f>
            <x14:dxf>
              <fill>
                <patternFill>
                  <bgColor theme="0" tint="-0.24994659260841701"/>
                </patternFill>
              </fill>
              <border>
                <left/>
                <right/>
                <top/>
                <bottom/>
              </border>
            </x14:dxf>
          </x14:cfRule>
          <xm:sqref>F43:H45</xm:sqref>
        </x14:conditionalFormatting>
        <x14:conditionalFormatting xmlns:xm="http://schemas.microsoft.com/office/excel/2006/main">
          <x14:cfRule type="expression" priority="5" id="{FA6DFFE2-3439-4E2E-8FAD-1E0DA3555AF8}">
            <xm:f>NOT($F$33='Principles - Risk Communication'!$C$1)</xm:f>
            <x14:dxf>
              <fill>
                <patternFill>
                  <bgColor theme="0" tint="-0.24994659260841701"/>
                </patternFill>
              </fill>
              <border>
                <left/>
                <right/>
                <top style="thin">
                  <color auto="1"/>
                </top>
                <bottom/>
              </border>
            </x14:dxf>
          </x14:cfRule>
          <xm:sqref>F45:H45</xm:sqref>
        </x14:conditionalFormatting>
        <x14:conditionalFormatting xmlns:xm="http://schemas.microsoft.com/office/excel/2006/main">
          <x14:cfRule type="expression" priority="2" id="{9174E246-543A-418A-8DCB-3C5A34BE6313}">
            <xm:f>NOT(OR(R3='Risk Assessment Matrix'!C8,R3='Risk Assessment Matrix'!C10, R3='Risk Assessment Matrix'!C12,R3='Risk Assessment Matrix'!C14))</xm:f>
            <x14:dxf>
              <fill>
                <patternFill>
                  <bgColor theme="0" tint="-0.24994659260841701"/>
                </patternFill>
              </fill>
            </x14:dxf>
          </x14:cfRule>
          <xm:sqref>S6:S8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9EC1A-E3CA-4BA4-BFCE-97636DB7A723}">
  <sheetPr codeName="Sheet5"/>
  <dimension ref="A1:F15"/>
  <sheetViews>
    <sheetView zoomScale="60" zoomScaleNormal="60" workbookViewId="0">
      <selection sqref="A1:F12"/>
    </sheetView>
  </sheetViews>
  <sheetFormatPr defaultRowHeight="14.5" x14ac:dyDescent="0.35"/>
  <cols>
    <col min="1" max="1" width="3.81640625" customWidth="1"/>
    <col min="2" max="6" width="72.81640625" customWidth="1"/>
  </cols>
  <sheetData>
    <row r="1" spans="1:6" x14ac:dyDescent="0.35">
      <c r="A1" t="s">
        <v>51</v>
      </c>
      <c r="B1" t="s">
        <v>69</v>
      </c>
      <c r="C1" t="s">
        <v>71</v>
      </c>
      <c r="D1" t="s">
        <v>67</v>
      </c>
      <c r="E1" t="s">
        <v>68</v>
      </c>
      <c r="F1" t="s">
        <v>72</v>
      </c>
    </row>
    <row r="2" spans="1:6" ht="87" x14ac:dyDescent="0.35">
      <c r="A2" s="133">
        <v>1</v>
      </c>
      <c r="B2" s="129" t="s">
        <v>73</v>
      </c>
      <c r="C2" s="126" t="s">
        <v>74</v>
      </c>
      <c r="D2" s="127" t="s">
        <v>75</v>
      </c>
      <c r="E2" s="131" t="s">
        <v>76</v>
      </c>
      <c r="F2" s="132" t="s">
        <v>77</v>
      </c>
    </row>
    <row r="3" spans="1:6" ht="87" x14ac:dyDescent="0.35">
      <c r="A3" s="133">
        <v>2</v>
      </c>
      <c r="B3" s="130" t="s">
        <v>78</v>
      </c>
      <c r="C3" s="126" t="s">
        <v>79</v>
      </c>
      <c r="D3" s="127" t="s">
        <v>80</v>
      </c>
      <c r="E3" s="131" t="s">
        <v>81</v>
      </c>
      <c r="F3" s="132" t="s">
        <v>82</v>
      </c>
    </row>
    <row r="4" spans="1:6" ht="101.5" x14ac:dyDescent="0.35">
      <c r="A4" s="133">
        <v>3</v>
      </c>
      <c r="B4" s="130" t="s">
        <v>83</v>
      </c>
      <c r="C4" s="126" t="s">
        <v>84</v>
      </c>
      <c r="D4" s="127" t="s">
        <v>85</v>
      </c>
      <c r="E4" s="131" t="s">
        <v>86</v>
      </c>
      <c r="F4" s="132" t="s">
        <v>87</v>
      </c>
    </row>
    <row r="5" spans="1:6" ht="87" x14ac:dyDescent="0.35">
      <c r="A5" s="133">
        <v>4</v>
      </c>
      <c r="B5" s="130" t="s">
        <v>88</v>
      </c>
      <c r="C5" s="126" t="s">
        <v>89</v>
      </c>
      <c r="D5" s="127" t="s">
        <v>90</v>
      </c>
      <c r="E5" s="131" t="s">
        <v>91</v>
      </c>
      <c r="F5" s="132" t="s">
        <v>92</v>
      </c>
    </row>
    <row r="6" spans="1:6" ht="87" x14ac:dyDescent="0.35">
      <c r="A6" s="133">
        <v>5</v>
      </c>
      <c r="B6" s="130" t="s">
        <v>93</v>
      </c>
      <c r="C6" s="126" t="s">
        <v>94</v>
      </c>
      <c r="D6" s="127" t="s">
        <v>95</v>
      </c>
      <c r="E6" s="131" t="s">
        <v>96</v>
      </c>
      <c r="F6" s="132" t="s">
        <v>97</v>
      </c>
    </row>
    <row r="7" spans="1:6" ht="130.5" x14ac:dyDescent="0.35">
      <c r="A7" s="133">
        <v>6</v>
      </c>
      <c r="B7" s="130" t="s">
        <v>98</v>
      </c>
      <c r="C7" s="126" t="s">
        <v>99</v>
      </c>
      <c r="D7" s="127" t="s">
        <v>100</v>
      </c>
      <c r="E7" s="131" t="s">
        <v>101</v>
      </c>
      <c r="F7" s="132" t="s">
        <v>102</v>
      </c>
    </row>
    <row r="8" spans="1:6" ht="101.5" x14ac:dyDescent="0.35">
      <c r="A8" s="133">
        <v>7</v>
      </c>
      <c r="B8" s="130" t="s">
        <v>103</v>
      </c>
      <c r="C8" s="126" t="s">
        <v>104</v>
      </c>
      <c r="D8" s="127" t="s">
        <v>105</v>
      </c>
      <c r="E8" s="131" t="s">
        <v>106</v>
      </c>
      <c r="F8" s="132" t="s">
        <v>107</v>
      </c>
    </row>
    <row r="9" spans="1:6" ht="101.5" x14ac:dyDescent="0.35">
      <c r="A9" s="133">
        <v>8</v>
      </c>
      <c r="B9" s="130" t="s">
        <v>108</v>
      </c>
      <c r="C9" s="126" t="s">
        <v>109</v>
      </c>
      <c r="D9" s="127" t="s">
        <v>110</v>
      </c>
      <c r="E9" s="131" t="s">
        <v>111</v>
      </c>
      <c r="F9" s="132" t="s">
        <v>112</v>
      </c>
    </row>
    <row r="10" spans="1:6" ht="116" x14ac:dyDescent="0.35">
      <c r="A10" s="133">
        <v>9</v>
      </c>
      <c r="B10" s="130" t="s">
        <v>113</v>
      </c>
      <c r="C10" s="126" t="s">
        <v>114</v>
      </c>
      <c r="D10" s="127" t="s">
        <v>115</v>
      </c>
      <c r="E10" s="131" t="s">
        <v>116</v>
      </c>
      <c r="F10" s="132"/>
    </row>
    <row r="11" spans="1:6" ht="145" x14ac:dyDescent="0.35">
      <c r="A11" s="133">
        <v>10</v>
      </c>
      <c r="B11" s="130" t="s">
        <v>117</v>
      </c>
      <c r="C11" s="126" t="s">
        <v>118</v>
      </c>
      <c r="D11" s="127" t="s">
        <v>119</v>
      </c>
      <c r="E11" s="131" t="s">
        <v>120</v>
      </c>
      <c r="F11" s="132"/>
    </row>
    <row r="12" spans="1:6" ht="29" x14ac:dyDescent="0.35">
      <c r="A12" s="133">
        <v>11</v>
      </c>
      <c r="B12" s="129"/>
      <c r="C12" s="126" t="s">
        <v>121</v>
      </c>
      <c r="D12" s="128"/>
      <c r="E12" s="131"/>
      <c r="F12" s="132"/>
    </row>
    <row r="15" spans="1:6" x14ac:dyDescent="0.35">
      <c r="B15" s="79"/>
    </row>
  </sheetData>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50BE8-BB36-4CBD-A950-B8C11D6D5068}">
  <sheetPr codeName="Sheet21"/>
  <dimension ref="A1:H17"/>
  <sheetViews>
    <sheetView zoomScale="160" zoomScaleNormal="160" workbookViewId="0">
      <selection activeCell="D20" sqref="D20"/>
    </sheetView>
  </sheetViews>
  <sheetFormatPr defaultRowHeight="14.5" x14ac:dyDescent="0.35"/>
  <cols>
    <col min="1" max="4" width="20.81640625" customWidth="1"/>
    <col min="8" max="8" width="72.1796875" customWidth="1"/>
  </cols>
  <sheetData>
    <row r="1" spans="1:8" ht="34.4" customHeight="1" thickBot="1" x14ac:dyDescent="0.4">
      <c r="A1" s="1"/>
      <c r="B1" s="136" t="s">
        <v>3</v>
      </c>
      <c r="C1" s="137" t="s">
        <v>4</v>
      </c>
      <c r="D1" s="138" t="s">
        <v>5</v>
      </c>
    </row>
    <row r="2" spans="1:8" ht="100.4" customHeight="1" thickBot="1" x14ac:dyDescent="0.4">
      <c r="A2" s="134" t="s">
        <v>2</v>
      </c>
      <c r="B2" s="5" t="s">
        <v>54</v>
      </c>
      <c r="C2" s="6" t="s">
        <v>55</v>
      </c>
      <c r="D2" s="7" t="s">
        <v>56</v>
      </c>
      <c r="H2" s="2"/>
    </row>
    <row r="3" spans="1:8" ht="100.4" customHeight="1" thickBot="1" x14ac:dyDescent="0.4">
      <c r="A3" s="80" t="s">
        <v>1</v>
      </c>
      <c r="B3" s="11" t="s">
        <v>57</v>
      </c>
      <c r="C3" s="12" t="s">
        <v>58</v>
      </c>
      <c r="D3" s="13" t="s">
        <v>59</v>
      </c>
    </row>
    <row r="4" spans="1:8" ht="100.4" customHeight="1" thickBot="1" x14ac:dyDescent="0.4">
      <c r="A4" s="135" t="s">
        <v>0</v>
      </c>
      <c r="B4" s="8" t="s">
        <v>60</v>
      </c>
      <c r="C4" s="9" t="s">
        <v>61</v>
      </c>
      <c r="D4" s="10" t="s">
        <v>62</v>
      </c>
    </row>
    <row r="5" spans="1:8" ht="15" thickBot="1" x14ac:dyDescent="0.4"/>
    <row r="6" spans="1:8" ht="15" thickBot="1" x14ac:dyDescent="0.4">
      <c r="A6" s="75" t="s">
        <v>63</v>
      </c>
      <c r="B6" s="76" t="s">
        <v>64</v>
      </c>
      <c r="C6" s="77" t="s">
        <v>65</v>
      </c>
    </row>
    <row r="7" spans="1:8" ht="15" thickBot="1" x14ac:dyDescent="0.4">
      <c r="A7" s="73" t="s">
        <v>0</v>
      </c>
      <c r="B7" s="74" t="s">
        <v>3</v>
      </c>
      <c r="C7" s="61" t="s">
        <v>66</v>
      </c>
    </row>
    <row r="8" spans="1:8" ht="29.5" thickBot="1" x14ac:dyDescent="0.4">
      <c r="A8" s="64" t="s">
        <v>0</v>
      </c>
      <c r="B8" s="59" t="s">
        <v>4</v>
      </c>
      <c r="C8" s="65" t="s">
        <v>61</v>
      </c>
    </row>
    <row r="9" spans="1:8" ht="15" thickBot="1" x14ac:dyDescent="0.4">
      <c r="A9" s="64" t="s">
        <v>0</v>
      </c>
      <c r="B9" s="60" t="s">
        <v>5</v>
      </c>
      <c r="C9" s="66" t="s">
        <v>67</v>
      </c>
    </row>
    <row r="10" spans="1:8" ht="29.5" thickBot="1" x14ac:dyDescent="0.4">
      <c r="A10" s="71" t="s">
        <v>1</v>
      </c>
      <c r="B10" s="58" t="s">
        <v>3</v>
      </c>
      <c r="C10" s="62" t="s">
        <v>57</v>
      </c>
    </row>
    <row r="11" spans="1:8" ht="15" thickBot="1" x14ac:dyDescent="0.4">
      <c r="A11" s="140" t="s">
        <v>1</v>
      </c>
      <c r="B11" s="58" t="s">
        <v>4</v>
      </c>
      <c r="C11" s="67" t="s">
        <v>68</v>
      </c>
    </row>
    <row r="12" spans="1:8" ht="29.5" thickBot="1" x14ac:dyDescent="0.4">
      <c r="A12" s="139" t="s">
        <v>1</v>
      </c>
      <c r="B12" s="60" t="s">
        <v>5</v>
      </c>
      <c r="C12" s="68" t="s">
        <v>59</v>
      </c>
    </row>
    <row r="13" spans="1:8" ht="15" thickBot="1" x14ac:dyDescent="0.4">
      <c r="A13" s="69" t="s">
        <v>2</v>
      </c>
      <c r="B13" s="58" t="s">
        <v>3</v>
      </c>
      <c r="C13" s="63" t="s">
        <v>69</v>
      </c>
    </row>
    <row r="14" spans="1:8" ht="29.5" thickBot="1" x14ac:dyDescent="0.4">
      <c r="A14" s="69" t="s">
        <v>2</v>
      </c>
      <c r="B14" s="59" t="s">
        <v>4</v>
      </c>
      <c r="C14" s="70" t="s">
        <v>55</v>
      </c>
    </row>
    <row r="15" spans="1:8" x14ac:dyDescent="0.35">
      <c r="A15" s="71" t="s">
        <v>2</v>
      </c>
      <c r="B15" s="60" t="s">
        <v>5</v>
      </c>
      <c r="C15" s="72" t="s">
        <v>70</v>
      </c>
    </row>
    <row r="17" spans="1:3" x14ac:dyDescent="0.35">
      <c r="A17" s="78" t="s">
        <v>20</v>
      </c>
      <c r="B17" s="78" t="s">
        <v>21</v>
      </c>
      <c r="C17" s="78" t="s">
        <v>22</v>
      </c>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BEFD5376A1AE445ACDCE6F3DA20D67C" ma:contentTypeVersion="10" ma:contentTypeDescription="Create a new document." ma:contentTypeScope="" ma:versionID="13199df2566b31979bedabdc3cd1ef29">
  <xsd:schema xmlns:xsd="http://www.w3.org/2001/XMLSchema" xmlns:xs="http://www.w3.org/2001/XMLSchema" xmlns:p="http://schemas.microsoft.com/office/2006/metadata/properties" xmlns:ns2="d9d1bc9a-a6f8-4d70-aa32-9bba956310b0" xmlns:ns3="27e4c354-1639-41af-8cfa-8bec4e99bd30" targetNamespace="http://schemas.microsoft.com/office/2006/metadata/properties" ma:root="true" ma:fieldsID="e31673a20630158414ab7371c6f7d641" ns2:_="" ns3:_="">
    <xsd:import namespace="d9d1bc9a-a6f8-4d70-aa32-9bba956310b0"/>
    <xsd:import namespace="27e4c354-1639-41af-8cfa-8bec4e99bd30"/>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d1bc9a-a6f8-4d70-aa32-9bba956310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6e24e156-28e6-48ad-9c0f-4171595c9d94"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e4c354-1639-41af-8cfa-8bec4e99bd3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5e528b1b-723d-4600-9806-3e43b3d88f9a}" ma:internalName="TaxCatchAll" ma:showField="CatchAllData" ma:web="27e4c354-1639-41af-8cfa-8bec4e99bd30">
      <xsd:complexType>
        <xsd:complexContent>
          <xsd:extension base="dms:MultiChoiceLookup">
            <xsd:sequence>
              <xsd:element name="Value" type="dms:Lookup" maxOccurs="unbounded" minOccurs="0" nillable="true"/>
            </xsd:sequence>
          </xsd:extension>
        </xsd:complexContent>
      </xsd:complex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7e4c354-1639-41af-8cfa-8bec4e99bd30" xsi:nil="true"/>
    <lcf76f155ced4ddcb4097134ff3c332f xmlns="d9d1bc9a-a6f8-4d70-aa32-9bba956310b0">
      <Terms xmlns="http://schemas.microsoft.com/office/infopath/2007/PartnerControls"/>
    </lcf76f155ced4ddcb4097134ff3c332f>
    <SharedWithUsers xmlns="27e4c354-1639-41af-8cfa-8bec4e99bd30">
      <UserInfo>
        <DisplayName>Kendra Cisternas (Health)</DisplayName>
        <AccountId>26</AccountId>
        <AccountType/>
      </UserInfo>
      <UserInfo>
        <DisplayName>Julie Eichner (Health)</DisplayName>
        <AccountId>13</AccountId>
        <AccountType/>
      </UserInfo>
      <UserInfo>
        <DisplayName>Sandra Falconer (Health)</DisplayName>
        <AccountId>12</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CCF9EB-EC93-4927-87F9-B2DEEAD1E5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d1bc9a-a6f8-4d70-aa32-9bba956310b0"/>
    <ds:schemaRef ds:uri="27e4c354-1639-41af-8cfa-8bec4e99bd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CFC5CF-080D-4B62-8873-03A5A65653DF}">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27e4c354-1639-41af-8cfa-8bec4e99bd30"/>
    <ds:schemaRef ds:uri="d9d1bc9a-a6f8-4d70-aa32-9bba956310b0"/>
    <ds:schemaRef ds:uri="http://www.w3.org/XML/1998/namespace"/>
    <ds:schemaRef ds:uri="http://purl.org/dc/dcmitype/"/>
  </ds:schemaRefs>
</ds:datastoreItem>
</file>

<file path=customXml/itemProps3.xml><?xml version="1.0" encoding="utf-8"?>
<ds:datastoreItem xmlns:ds="http://schemas.openxmlformats.org/officeDocument/2006/customXml" ds:itemID="{B517FE1F-DB5D-4BD0-813C-9D928C537D4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RCAT</vt:lpstr>
      <vt:lpstr>Completed Example</vt:lpstr>
      <vt:lpstr>Principles - Risk Communication</vt:lpstr>
      <vt:lpstr>Risk Assessment Matrix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enHealth</dc:creator>
  <cp:keywords/>
  <dc:description/>
  <cp:revision/>
  <dcterms:created xsi:type="dcterms:W3CDTF">2022-11-25T04:47:42Z</dcterms:created>
  <dcterms:modified xsi:type="dcterms:W3CDTF">2024-09-16T04:19:37Z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fdf5488-3066-4b6c-8fea-9472b8a1f34c_Enabled">
    <vt:lpwstr>true</vt:lpwstr>
  </property>
  <property fmtid="{D5CDD505-2E9C-101B-9397-08002B2CF9AE}" pid="3" name="MSIP_Label_efdf5488-3066-4b6c-8fea-9472b8a1f34c_SetDate">
    <vt:lpwstr>2022-11-25T04:53:32Z</vt:lpwstr>
  </property>
  <property fmtid="{D5CDD505-2E9C-101B-9397-08002B2CF9AE}" pid="4" name="MSIP_Label_efdf5488-3066-4b6c-8fea-9472b8a1f34c_Method">
    <vt:lpwstr>Privileged</vt:lpwstr>
  </property>
  <property fmtid="{D5CDD505-2E9C-101B-9397-08002B2CF9AE}" pid="5" name="MSIP_Label_efdf5488-3066-4b6c-8fea-9472b8a1f34c_Name">
    <vt:lpwstr>efdf5488-3066-4b6c-8fea-9472b8a1f34c</vt:lpwstr>
  </property>
  <property fmtid="{D5CDD505-2E9C-101B-9397-08002B2CF9AE}" pid="6" name="MSIP_Label_efdf5488-3066-4b6c-8fea-9472b8a1f34c_SiteId">
    <vt:lpwstr>c0e0601f-0fac-449c-9c88-a104c4eb9f28</vt:lpwstr>
  </property>
  <property fmtid="{D5CDD505-2E9C-101B-9397-08002B2CF9AE}" pid="7" name="MSIP_Label_efdf5488-3066-4b6c-8fea-9472b8a1f34c_ActionId">
    <vt:lpwstr>f7ae9ec0-8bbc-4cab-ad2c-957c6e67ee9e</vt:lpwstr>
  </property>
  <property fmtid="{D5CDD505-2E9C-101B-9397-08002B2CF9AE}" pid="8" name="MSIP_Label_efdf5488-3066-4b6c-8fea-9472b8a1f34c_ContentBits">
    <vt:lpwstr>0</vt:lpwstr>
  </property>
  <property fmtid="{D5CDD505-2E9C-101B-9397-08002B2CF9AE}" pid="9" name="ContentTypeId">
    <vt:lpwstr>0x0101004BEFD5376A1AE445ACDCE6F3DA20D67C</vt:lpwstr>
  </property>
  <property fmtid="{D5CDD505-2E9C-101B-9397-08002B2CF9AE}" pid="10" name="MediaServiceImageTags">
    <vt:lpwstr/>
  </property>
</Properties>
</file>